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88" activeTab="0"/>
  </bookViews>
  <sheets>
    <sheet name="Поселения" sheetId="1" r:id="rId1"/>
  </sheets>
  <definedNames>
    <definedName name="ExternalData_1" localSheetId="0">'Поселения'!$A$6:$A$11</definedName>
    <definedName name="_xlnm.Print_Titles" localSheetId="0">'Поселения'!$A:$A,'Поселения'!$3:$4</definedName>
    <definedName name="_xlnm.Print_Area" localSheetId="0">'Поселения'!$A$2:$EB$11</definedName>
  </definedNames>
  <calcPr fullCalcOnLoad="1"/>
</workbook>
</file>

<file path=xl/sharedStrings.xml><?xml version="1.0" encoding="utf-8"?>
<sst xmlns="http://schemas.openxmlformats.org/spreadsheetml/2006/main" count="168" uniqueCount="48">
  <si>
    <t>Новское сельское поселение</t>
  </si>
  <si>
    <t>Плесское городское поселение</t>
  </si>
  <si>
    <t>Пучежское городское поселение</t>
  </si>
  <si>
    <t>Приволжское городское поселение</t>
  </si>
  <si>
    <t>Рождественское сельское поселение</t>
  </si>
  <si>
    <t>Ингарское сельское поселение</t>
  </si>
  <si>
    <t>НАЛОГОВЫЕ И НЕНАЛОГОВЫЕ ДОХОДЫ - ВСЕГО</t>
  </si>
  <si>
    <t>НАЛОГОВЫЕ ДОХОДЫ</t>
  </si>
  <si>
    <t xml:space="preserve"> Налог на доходы физических лиц (КБК 10102000010000110)</t>
  </si>
  <si>
    <t xml:space="preserve"> Единый сельскохозяйственный налог (КБК 10503000000000110)</t>
  </si>
  <si>
    <t xml:space="preserve"> Налог на имущество физических лиц (КБК 10601000000000110)</t>
  </si>
  <si>
    <t xml:space="preserve"> Земельный налог (КБК 10606000000000110)</t>
  </si>
  <si>
    <t xml:space="preserve"> Государственная пошлина (КБК 10800000000000000)</t>
  </si>
  <si>
    <t>НЕНАЛОГОВЫЕ ДОХОДЫ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</si>
  <si>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(КБК 11105010000000120)</t>
  </si>
  <si>
    <t>Доходы от сдачи в аренду имущества, находящегося в оперативном управлении органов государственной власти, орагнов местного самоуправления, государственных внебюджетных фондов и созданных ими учреждений (за исключнием имущества бюджетных и автономных учреждений) (КБК 1110503000000120)</t>
  </si>
  <si>
    <t>Доходы от сдачи в аренду имущества, составляющего государственную (муниципальную) казну (за исключением земельных участков) (КБК 00011105070000000120)</t>
  </si>
  <si>
    <t xml:space="preserve"> Прочие доходы от использований имущества и прав,находящихся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(КБК 11109000000000100)</t>
  </si>
  <si>
    <t>Доходы от оказания платных услуг (работ) и компенсации затрат государства  (КБК 11300000000000100)</t>
  </si>
  <si>
    <t xml:space="preserve">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(КБК 11402000000000000)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</si>
  <si>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(КБК 11406000000000400)</t>
  </si>
  <si>
    <t xml:space="preserve"> Административные платежи и сборы (КБК 11500000000000100)</t>
  </si>
  <si>
    <t>Штрафы, санкции, возмещение ущерба (КБК 11600000000000100)</t>
  </si>
  <si>
    <t>Невыясненные поступления (КБК 11701000000000100)</t>
  </si>
  <si>
    <t xml:space="preserve"> Прочие неналоговые доходы (КБК 11705000000000100)</t>
  </si>
  <si>
    <t>Наменование организации</t>
  </si>
  <si>
    <t>В</t>
  </si>
  <si>
    <t>Акцизы по подакцизным товарам (продукции), производимым на территории Российской Федерации (КБК 10302000010000110)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</si>
  <si>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 (КБК 11105020000000120)</t>
  </si>
  <si>
    <t>Платежи от государственных и муниципальных унитарных предприятий (КБК 11107000000000120)</t>
  </si>
  <si>
    <t>Доходы от продажи квартир (КБК 00011401000000000410)</t>
  </si>
  <si>
    <t>Доходы от продажи земельных участков, государственная собственность на которые не разграничена (КБК 11406010000000430)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</si>
  <si>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 (КБК 11406020000000430)</t>
  </si>
  <si>
    <t>Утверждено на 2016 год</t>
  </si>
  <si>
    <t>Исполнено на 01.04.2016</t>
  </si>
  <si>
    <t>Процент исполнения доходов на 01.04.2016</t>
  </si>
  <si>
    <t>Темп роста (снижения) (январь-март 2016 к январю-марту 2015)</t>
  </si>
  <si>
    <t>Утверждено на 2017 год</t>
  </si>
  <si>
    <t>Исполнено на 01.04.2017</t>
  </si>
  <si>
    <t>НДФЛ на 01.04.16 в условиях 2017 г.</t>
  </si>
  <si>
    <t xml:space="preserve"> НДФЛ в сопоставимых условиях*</t>
  </si>
  <si>
    <t xml:space="preserve">40% от сельских поселений </t>
  </si>
  <si>
    <t xml:space="preserve"> ЕСХН в сопоставимых условиях**</t>
  </si>
  <si>
    <t xml:space="preserve">20% от сельских поселений </t>
  </si>
  <si>
    <t>ЕСХН на 01.04.16 в условиях 2017 г.</t>
  </si>
  <si>
    <t>Исполнено за 2016 год</t>
  </si>
  <si>
    <t>Прочие неналоговые доходы (КБК 11406300000000430)</t>
  </si>
  <si>
    <r>
      <t xml:space="preserve">Исполнение налоговых и неналоговых доходов бюджета Пучежского городского поселения на 01.04.2017 </t>
    </r>
    <r>
      <rPr>
        <sz val="18"/>
        <rFont val="Times New Roman"/>
        <family val="1"/>
      </rPr>
      <t>(рублей)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</si>
</sst>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</numFmts>
  <fonts count="52">
    <font>
      <sz val="10"/>
      <color theme="1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5" fillId="0" borderId="1">
      <alignment horizontal="right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55" applyAlignment="1">
      <alignment horizontal="justify"/>
      <protection/>
    </xf>
    <xf numFmtId="0" fontId="2" fillId="0" borderId="0" xfId="55">
      <alignment/>
      <protection/>
    </xf>
    <xf numFmtId="0" fontId="5" fillId="0" borderId="11" xfId="55" applyFont="1" applyBorder="1" applyAlignment="1">
      <alignment vertical="center"/>
      <protection/>
    </xf>
    <xf numFmtId="0" fontId="8" fillId="0" borderId="11" xfId="55" applyFont="1" applyBorder="1" applyAlignment="1">
      <alignment vertical="center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12" fillId="0" borderId="0" xfId="55" applyFont="1">
      <alignment/>
      <protection/>
    </xf>
    <xf numFmtId="0" fontId="3" fillId="33" borderId="13" xfId="55" applyFont="1" applyFill="1" applyBorder="1" applyAlignment="1">
      <alignment vertical="top" wrapText="1" readingOrder="1"/>
      <protection/>
    </xf>
    <xf numFmtId="4" fontId="3" fillId="33" borderId="12" xfId="55" applyNumberFormat="1" applyFont="1" applyFill="1" applyBorder="1" applyAlignment="1">
      <alignment horizontal="right" shrinkToFit="1"/>
      <protection/>
    </xf>
    <xf numFmtId="0" fontId="3" fillId="0" borderId="12" xfId="55" applyFont="1" applyBorder="1" applyAlignment="1">
      <alignment horizontal="justify" vertical="top"/>
      <protection/>
    </xf>
    <xf numFmtId="0" fontId="9" fillId="0" borderId="0" xfId="55" applyFont="1" applyAlignment="1">
      <alignment vertical="top"/>
      <protection/>
    </xf>
    <xf numFmtId="0" fontId="11" fillId="33" borderId="12" xfId="55" applyFont="1" applyFill="1" applyBorder="1" applyAlignment="1">
      <alignment horizontal="center" vertical="top" wrapText="1"/>
      <protection/>
    </xf>
    <xf numFmtId="0" fontId="6" fillId="0" borderId="11" xfId="55" applyFont="1" applyBorder="1" applyAlignment="1">
      <alignment horizontal="center" vertical="top"/>
      <protection/>
    </xf>
    <xf numFmtId="4" fontId="3" fillId="33" borderId="12" xfId="55" applyNumberFormat="1" applyFont="1" applyFill="1" applyBorder="1" applyAlignment="1">
      <alignment wrapText="1"/>
      <protection/>
    </xf>
    <xf numFmtId="0" fontId="2" fillId="33" borderId="0" xfId="55" applyFont="1" applyFill="1">
      <alignment/>
      <protection/>
    </xf>
    <xf numFmtId="0" fontId="3" fillId="0" borderId="12" xfId="55" applyFont="1" applyBorder="1" applyAlignment="1">
      <alignment horizontal="center" vertical="top" wrapText="1"/>
      <protection/>
    </xf>
    <xf numFmtId="0" fontId="2" fillId="0" borderId="0" xfId="55" applyFont="1" applyAlignment="1">
      <alignment vertical="top"/>
      <protection/>
    </xf>
    <xf numFmtId="4" fontId="3" fillId="33" borderId="12" xfId="55" applyNumberFormat="1" applyFont="1" applyFill="1" applyBorder="1" applyAlignment="1">
      <alignment horizontal="right" wrapText="1"/>
      <protection/>
    </xf>
    <xf numFmtId="4" fontId="3" fillId="33" borderId="13" xfId="55" applyNumberFormat="1" applyFont="1" applyFill="1" applyBorder="1" applyAlignment="1">
      <alignment wrapText="1" readingOrder="1"/>
      <protection/>
    </xf>
    <xf numFmtId="164" fontId="3" fillId="33" borderId="12" xfId="55" applyNumberFormat="1" applyFont="1" applyFill="1" applyBorder="1" applyAlignment="1">
      <alignment horizontal="right"/>
      <protection/>
    </xf>
    <xf numFmtId="4" fontId="3" fillId="33" borderId="12" xfId="55" applyNumberFormat="1" applyFont="1" applyFill="1" applyBorder="1" applyAlignment="1">
      <alignment horizontal="right"/>
      <protection/>
    </xf>
    <xf numFmtId="4" fontId="3" fillId="33" borderId="0" xfId="55" applyNumberFormat="1" applyFont="1" applyFill="1" applyAlignment="1">
      <alignment/>
      <protection/>
    </xf>
    <xf numFmtId="4" fontId="3" fillId="33" borderId="12" xfId="55" applyNumberFormat="1" applyFont="1" applyFill="1" applyBorder="1" applyAlignment="1">
      <alignment/>
      <protection/>
    </xf>
    <xf numFmtId="165" fontId="3" fillId="33" borderId="12" xfId="55" applyNumberFormat="1" applyFont="1" applyFill="1" applyBorder="1" applyAlignment="1">
      <alignment horizontal="right"/>
      <protection/>
    </xf>
    <xf numFmtId="4" fontId="3" fillId="33" borderId="14" xfId="55" applyNumberFormat="1" applyFont="1" applyFill="1" applyBorder="1" applyAlignment="1">
      <alignment horizontal="right"/>
      <protection/>
    </xf>
    <xf numFmtId="4" fontId="3" fillId="33" borderId="14" xfId="55" applyNumberFormat="1" applyFont="1" applyFill="1" applyBorder="1" applyAlignment="1">
      <alignment horizontal="right" shrinkToFit="1"/>
      <protection/>
    </xf>
    <xf numFmtId="0" fontId="2" fillId="33" borderId="0" xfId="55" applyFill="1">
      <alignment/>
      <protection/>
    </xf>
    <xf numFmtId="0" fontId="3" fillId="33" borderId="12" xfId="55" applyFont="1" applyFill="1" applyBorder="1">
      <alignment/>
      <protection/>
    </xf>
    <xf numFmtId="4" fontId="2" fillId="33" borderId="0" xfId="55" applyNumberFormat="1" applyFill="1">
      <alignment/>
      <protection/>
    </xf>
    <xf numFmtId="43" fontId="2" fillId="33" borderId="0" xfId="55" applyNumberFormat="1" applyFill="1">
      <alignment/>
      <protection/>
    </xf>
    <xf numFmtId="165" fontId="2" fillId="33" borderId="0" xfId="55" applyNumberFormat="1" applyFill="1">
      <alignment/>
      <protection/>
    </xf>
    <xf numFmtId="164" fontId="4" fillId="33" borderId="12" xfId="55" applyNumberFormat="1" applyFont="1" applyFill="1" applyBorder="1" applyAlignment="1">
      <alignment horizontal="right"/>
      <protection/>
    </xf>
    <xf numFmtId="0" fontId="2" fillId="0" borderId="0" xfId="55" applyAlignment="1">
      <alignment vertical="top" wrapText="1"/>
      <protection/>
    </xf>
    <xf numFmtId="4" fontId="2" fillId="0" borderId="0" xfId="55" applyNumberFormat="1" applyAlignment="1">
      <alignment vertical="top" wrapText="1"/>
      <protection/>
    </xf>
    <xf numFmtId="0" fontId="8" fillId="33" borderId="11" xfId="55" applyFont="1" applyFill="1" applyBorder="1" applyAlignment="1">
      <alignment vertical="center"/>
      <protection/>
    </xf>
    <xf numFmtId="0" fontId="10" fillId="33" borderId="12" xfId="55" applyFont="1" applyFill="1" applyBorder="1" applyAlignment="1">
      <alignment horizontal="center" vertical="center" wrapText="1"/>
      <protection/>
    </xf>
    <xf numFmtId="4" fontId="50" fillId="33" borderId="12" xfId="0" applyNumberFormat="1" applyFont="1" applyFill="1" applyBorder="1" applyAlignment="1">
      <alignment horizontal="right"/>
    </xf>
    <xf numFmtId="4" fontId="3" fillId="0" borderId="12" xfId="55" applyNumberFormat="1" applyFont="1" applyFill="1" applyBorder="1" applyAlignment="1">
      <alignment horizontal="right" shrinkToFit="1"/>
      <protection/>
    </xf>
    <xf numFmtId="0" fontId="11" fillId="33" borderId="12" xfId="55" applyFont="1" applyFill="1" applyBorder="1" applyAlignment="1">
      <alignment horizontal="center" vertical="center" wrapText="1"/>
      <protection/>
    </xf>
    <xf numFmtId="164" fontId="3" fillId="33" borderId="13" xfId="55" applyNumberFormat="1" applyFont="1" applyFill="1" applyBorder="1" applyAlignment="1">
      <alignment horizontal="right"/>
      <protection/>
    </xf>
    <xf numFmtId="0" fontId="11" fillId="0" borderId="12" xfId="55" applyFont="1" applyFill="1" applyBorder="1" applyAlignment="1">
      <alignment horizontal="center" vertical="center" wrapText="1"/>
      <protection/>
    </xf>
    <xf numFmtId="0" fontId="11" fillId="0" borderId="12" xfId="55" applyFont="1" applyFill="1" applyBorder="1" applyAlignment="1">
      <alignment horizontal="center" vertical="top" wrapText="1"/>
      <protection/>
    </xf>
    <xf numFmtId="4" fontId="3" fillId="33" borderId="12" xfId="55" applyNumberFormat="1" applyFont="1" applyFill="1" applyBorder="1">
      <alignment/>
      <protection/>
    </xf>
    <xf numFmtId="0" fontId="11" fillId="33" borderId="13" xfId="55" applyFont="1" applyFill="1" applyBorder="1" applyAlignment="1">
      <alignment horizontal="center" vertical="top" wrapText="1"/>
      <protection/>
    </xf>
    <xf numFmtId="0" fontId="10" fillId="0" borderId="13" xfId="55" applyFont="1" applyBorder="1" applyAlignment="1">
      <alignment horizontal="center" vertical="center" wrapText="1"/>
      <protection/>
    </xf>
    <xf numFmtId="0" fontId="11" fillId="33" borderId="12" xfId="55" applyFont="1" applyFill="1" applyBorder="1" applyAlignment="1">
      <alignment horizontal="center" vertical="top" wrapText="1"/>
      <protection/>
    </xf>
    <xf numFmtId="4" fontId="3" fillId="33" borderId="12" xfId="55" applyNumberFormat="1" applyFont="1" applyFill="1" applyBorder="1">
      <alignment/>
      <protection/>
    </xf>
    <xf numFmtId="0" fontId="4" fillId="18" borderId="13" xfId="55" applyFont="1" applyFill="1" applyBorder="1" applyAlignment="1">
      <alignment horizontal="center" vertical="center" wrapText="1"/>
      <protection/>
    </xf>
    <xf numFmtId="0" fontId="4" fillId="18" borderId="14" xfId="55" applyFont="1" applyFill="1" applyBorder="1" applyAlignment="1">
      <alignment horizontal="center" vertical="center" wrapText="1"/>
      <protection/>
    </xf>
    <xf numFmtId="0" fontId="4" fillId="11" borderId="13" xfId="55" applyFont="1" applyFill="1" applyBorder="1" applyAlignment="1">
      <alignment horizontal="center" vertical="center" wrapText="1"/>
      <protection/>
    </xf>
    <xf numFmtId="0" fontId="4" fillId="11" borderId="15" xfId="55" applyFont="1" applyFill="1" applyBorder="1" applyAlignment="1">
      <alignment horizontal="center" vertical="center" wrapText="1"/>
      <protection/>
    </xf>
    <xf numFmtId="0" fontId="4" fillId="11" borderId="14" xfId="55" applyFont="1" applyFill="1" applyBorder="1" applyAlignment="1">
      <alignment horizontal="center" vertical="center" wrapText="1"/>
      <protection/>
    </xf>
    <xf numFmtId="0" fontId="4" fillId="8" borderId="13" xfId="55" applyFont="1" applyFill="1" applyBorder="1" applyAlignment="1">
      <alignment horizontal="center" vertical="center" wrapText="1"/>
      <protection/>
    </xf>
    <xf numFmtId="0" fontId="4" fillId="8" borderId="15" xfId="55" applyFont="1" applyFill="1" applyBorder="1" applyAlignment="1">
      <alignment horizontal="center" vertical="center" wrapText="1"/>
      <protection/>
    </xf>
    <xf numFmtId="0" fontId="4" fillId="8" borderId="14" xfId="55" applyFont="1" applyFill="1" applyBorder="1" applyAlignment="1">
      <alignment horizontal="center" vertical="center" wrapText="1"/>
      <protection/>
    </xf>
    <xf numFmtId="0" fontId="4" fillId="16" borderId="13" xfId="55" applyFont="1" applyFill="1" applyBorder="1" applyAlignment="1">
      <alignment horizontal="center" vertical="center" wrapText="1"/>
      <protection/>
    </xf>
    <xf numFmtId="0" fontId="4" fillId="16" borderId="15" xfId="55" applyFont="1" applyFill="1" applyBorder="1" applyAlignment="1">
      <alignment horizontal="center" vertical="center" wrapText="1"/>
      <protection/>
    </xf>
    <xf numFmtId="0" fontId="4" fillId="3" borderId="13" xfId="55" applyFont="1" applyFill="1" applyBorder="1" applyAlignment="1">
      <alignment horizontal="center" vertical="top" wrapText="1"/>
      <protection/>
    </xf>
    <xf numFmtId="0" fontId="4" fillId="3" borderId="15" xfId="55" applyFont="1" applyFill="1" applyBorder="1" applyAlignment="1">
      <alignment horizontal="center" vertical="top" wrapText="1"/>
      <protection/>
    </xf>
    <xf numFmtId="0" fontId="4" fillId="3" borderId="14" xfId="55" applyFont="1" applyFill="1" applyBorder="1" applyAlignment="1">
      <alignment horizontal="center" vertical="top" wrapText="1"/>
      <protection/>
    </xf>
    <xf numFmtId="0" fontId="4" fillId="16" borderId="14" xfId="55" applyFont="1" applyFill="1" applyBorder="1" applyAlignment="1">
      <alignment horizontal="center" vertical="center" wrapText="1"/>
      <protection/>
    </xf>
    <xf numFmtId="0" fontId="4" fillId="34" borderId="13" xfId="55" applyFont="1" applyFill="1" applyBorder="1" applyAlignment="1">
      <alignment horizontal="center" vertical="center"/>
      <protection/>
    </xf>
    <xf numFmtId="0" fontId="4" fillId="34" borderId="15" xfId="55" applyFont="1" applyFill="1" applyBorder="1" applyAlignment="1">
      <alignment horizontal="center" vertical="center"/>
      <protection/>
    </xf>
    <xf numFmtId="0" fontId="4" fillId="34" borderId="14" xfId="55" applyFont="1" applyFill="1" applyBorder="1" applyAlignment="1">
      <alignment horizontal="center" vertical="center"/>
      <protection/>
    </xf>
    <xf numFmtId="0" fontId="4" fillId="31" borderId="13" xfId="55" applyFont="1" applyFill="1" applyBorder="1" applyAlignment="1">
      <alignment horizontal="center" vertical="center" wrapText="1"/>
      <protection/>
    </xf>
    <xf numFmtId="0" fontId="4" fillId="31" borderId="15" xfId="55" applyFont="1" applyFill="1" applyBorder="1" applyAlignment="1">
      <alignment horizontal="center" vertical="center" wrapText="1"/>
      <protection/>
    </xf>
    <xf numFmtId="0" fontId="4" fillId="31" borderId="14" xfId="55" applyFont="1" applyFill="1" applyBorder="1" applyAlignment="1">
      <alignment horizontal="center" vertical="center" wrapText="1"/>
      <protection/>
    </xf>
    <xf numFmtId="0" fontId="4" fillId="35" borderId="13" xfId="55" applyFont="1" applyFill="1" applyBorder="1" applyAlignment="1">
      <alignment horizontal="center" vertical="center" wrapText="1"/>
      <protection/>
    </xf>
    <xf numFmtId="0" fontId="4" fillId="35" borderId="15" xfId="55" applyFont="1" applyFill="1" applyBorder="1" applyAlignment="1">
      <alignment horizontal="center" vertical="center" wrapText="1"/>
      <protection/>
    </xf>
    <xf numFmtId="0" fontId="4" fillId="6" borderId="13" xfId="55" applyFont="1" applyFill="1" applyBorder="1" applyAlignment="1">
      <alignment horizontal="center" vertical="center" wrapText="1"/>
      <protection/>
    </xf>
    <xf numFmtId="0" fontId="4" fillId="6" borderId="15" xfId="55" applyFont="1" applyFill="1" applyBorder="1" applyAlignment="1">
      <alignment horizontal="center" vertical="center" wrapText="1"/>
      <protection/>
    </xf>
    <xf numFmtId="0" fontId="4" fillId="6" borderId="14" xfId="55" applyFont="1" applyFill="1" applyBorder="1" applyAlignment="1">
      <alignment horizontal="center" vertical="center" wrapText="1"/>
      <protection/>
    </xf>
    <xf numFmtId="0" fontId="4" fillId="3" borderId="13" xfId="55" applyFont="1" applyFill="1" applyBorder="1" applyAlignment="1">
      <alignment horizontal="center" vertical="center" wrapText="1"/>
      <protection/>
    </xf>
    <xf numFmtId="0" fontId="4" fillId="3" borderId="15" xfId="55" applyFont="1" applyFill="1" applyBorder="1" applyAlignment="1">
      <alignment horizontal="center" vertical="center" wrapText="1"/>
      <protection/>
    </xf>
    <xf numFmtId="0" fontId="4" fillId="3" borderId="14" xfId="55" applyFont="1" applyFill="1" applyBorder="1" applyAlignment="1">
      <alignment horizontal="center" vertical="center" wrapText="1"/>
      <protection/>
    </xf>
    <xf numFmtId="0" fontId="51" fillId="5" borderId="13" xfId="18" applyFont="1" applyBorder="1" applyAlignment="1">
      <alignment horizontal="center" vertical="center" wrapText="1"/>
    </xf>
    <xf numFmtId="0" fontId="51" fillId="5" borderId="15" xfId="18" applyFont="1" applyBorder="1" applyAlignment="1">
      <alignment horizontal="center" vertical="center" wrapText="1"/>
    </xf>
    <xf numFmtId="0" fontId="51" fillId="5" borderId="14" xfId="18" applyFont="1" applyBorder="1" applyAlignment="1">
      <alignment horizontal="center" vertical="center" wrapText="1"/>
    </xf>
    <xf numFmtId="0" fontId="4" fillId="9" borderId="13" xfId="55" applyFont="1" applyFill="1" applyBorder="1" applyAlignment="1">
      <alignment horizontal="center" vertical="top" wrapText="1"/>
      <protection/>
    </xf>
    <xf numFmtId="0" fontId="4" fillId="9" borderId="15" xfId="55" applyFont="1" applyFill="1" applyBorder="1" applyAlignment="1">
      <alignment horizontal="center" vertical="top" wrapText="1"/>
      <protection/>
    </xf>
    <xf numFmtId="0" fontId="4" fillId="9" borderId="14" xfId="55" applyFont="1" applyFill="1" applyBorder="1" applyAlignment="1">
      <alignment horizontal="center" vertical="top" wrapText="1"/>
      <protection/>
    </xf>
    <xf numFmtId="0" fontId="4" fillId="11" borderId="13" xfId="55" applyFont="1" applyFill="1" applyBorder="1" applyAlignment="1">
      <alignment horizontal="center" vertical="top" wrapText="1"/>
      <protection/>
    </xf>
    <xf numFmtId="0" fontId="4" fillId="11" borderId="15" xfId="55" applyFont="1" applyFill="1" applyBorder="1" applyAlignment="1">
      <alignment horizontal="center" vertical="top" wrapText="1"/>
      <protection/>
    </xf>
    <xf numFmtId="0" fontId="4" fillId="11" borderId="14" xfId="55" applyFont="1" applyFill="1" applyBorder="1" applyAlignment="1">
      <alignment horizontal="center" vertical="top" wrapText="1"/>
      <protection/>
    </xf>
    <xf numFmtId="0" fontId="4" fillId="18" borderId="15" xfId="55" applyFont="1" applyFill="1" applyBorder="1" applyAlignment="1">
      <alignment horizontal="center" vertical="center" wrapText="1"/>
      <protection/>
    </xf>
    <xf numFmtId="0" fontId="51" fillId="6" borderId="13" xfId="20" applyFont="1" applyBorder="1" applyAlignment="1">
      <alignment horizontal="center" vertical="center" wrapText="1"/>
    </xf>
    <xf numFmtId="0" fontId="51" fillId="6" borderId="15" xfId="20" applyFont="1" applyBorder="1" applyAlignment="1">
      <alignment horizontal="center" vertical="center" wrapText="1"/>
    </xf>
    <xf numFmtId="0" fontId="51" fillId="6" borderId="14" xfId="20" applyFont="1" applyBorder="1" applyAlignment="1">
      <alignment horizontal="center" vertical="center" wrapText="1"/>
    </xf>
    <xf numFmtId="0" fontId="4" fillId="36" borderId="13" xfId="55" applyFont="1" applyFill="1" applyBorder="1" applyAlignment="1">
      <alignment horizontal="center" vertical="top" wrapText="1"/>
      <protection/>
    </xf>
    <xf numFmtId="0" fontId="4" fillId="36" borderId="15" xfId="55" applyFont="1" applyFill="1" applyBorder="1" applyAlignment="1">
      <alignment horizontal="center" vertical="top" wrapText="1"/>
      <protection/>
    </xf>
    <xf numFmtId="0" fontId="4" fillId="36" borderId="14" xfId="55" applyFont="1" applyFill="1" applyBorder="1" applyAlignment="1">
      <alignment horizontal="center" vertical="top" wrapText="1"/>
      <protection/>
    </xf>
    <xf numFmtId="0" fontId="4" fillId="10" borderId="13" xfId="55" applyFont="1" applyFill="1" applyBorder="1" applyAlignment="1">
      <alignment horizontal="center" vertical="center" wrapText="1"/>
      <protection/>
    </xf>
    <xf numFmtId="0" fontId="4" fillId="10" borderId="15" xfId="55" applyFont="1" applyFill="1" applyBorder="1" applyAlignment="1">
      <alignment horizontal="center" vertical="center" wrapText="1"/>
      <protection/>
    </xf>
    <xf numFmtId="0" fontId="4" fillId="10" borderId="14" xfId="55" applyFont="1" applyFill="1" applyBorder="1" applyAlignment="1">
      <alignment horizontal="center" vertical="center" wrapText="1"/>
      <protection/>
    </xf>
    <xf numFmtId="0" fontId="4" fillId="19" borderId="13" xfId="55" applyFont="1" applyFill="1" applyBorder="1" applyAlignment="1">
      <alignment horizontal="center" vertical="center" wrapText="1"/>
      <protection/>
    </xf>
    <xf numFmtId="0" fontId="4" fillId="19" borderId="15" xfId="55" applyFont="1" applyFill="1" applyBorder="1" applyAlignment="1">
      <alignment horizontal="center" vertical="center" wrapText="1"/>
      <protection/>
    </xf>
    <xf numFmtId="0" fontId="4" fillId="19" borderId="14" xfId="55" applyFont="1" applyFill="1" applyBorder="1" applyAlignment="1">
      <alignment horizontal="center" vertical="center" wrapText="1"/>
      <protection/>
    </xf>
    <xf numFmtId="0" fontId="4" fillId="37" borderId="13" xfId="55" applyFont="1" applyFill="1" applyBorder="1" applyAlignment="1">
      <alignment horizontal="center" vertical="center" wrapText="1"/>
      <protection/>
    </xf>
    <xf numFmtId="0" fontId="4" fillId="37" borderId="15" xfId="55" applyFont="1" applyFill="1" applyBorder="1" applyAlignment="1">
      <alignment horizontal="center" vertical="center" wrapText="1"/>
      <protection/>
    </xf>
    <xf numFmtId="0" fontId="4" fillId="37" borderId="14" xfId="55" applyFont="1" applyFill="1" applyBorder="1" applyAlignment="1">
      <alignment horizontal="center" vertical="center" wrapText="1"/>
      <protection/>
    </xf>
    <xf numFmtId="0" fontId="4" fillId="13" borderId="13" xfId="55" applyFont="1" applyFill="1" applyBorder="1" applyAlignment="1">
      <alignment horizontal="center" vertical="center" wrapText="1"/>
      <protection/>
    </xf>
    <xf numFmtId="0" fontId="4" fillId="13" borderId="15" xfId="55" applyFont="1" applyFill="1" applyBorder="1" applyAlignment="1">
      <alignment horizontal="center" vertical="center" wrapText="1"/>
      <protection/>
    </xf>
    <xf numFmtId="0" fontId="4" fillId="9" borderId="13" xfId="55" applyFont="1" applyFill="1" applyBorder="1" applyAlignment="1">
      <alignment horizontal="center" vertical="center" wrapText="1"/>
      <protection/>
    </xf>
    <xf numFmtId="0" fontId="4" fillId="9" borderId="15" xfId="55" applyFont="1" applyFill="1" applyBorder="1" applyAlignment="1">
      <alignment horizontal="center" vertical="center" wrapText="1"/>
      <protection/>
    </xf>
    <xf numFmtId="0" fontId="4" fillId="9" borderId="14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— акцент4 2" xfId="19"/>
    <cellStyle name="20% - Акцент5" xfId="20"/>
    <cellStyle name="20% — акцент5 2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xl6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B1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:F3"/>
    </sheetView>
  </sheetViews>
  <sheetFormatPr defaultColWidth="9.140625" defaultRowHeight="12.75" outlineLevelRow="1" outlineLevelCol="1"/>
  <cols>
    <col min="1" max="1" width="43.7109375" style="2" customWidth="1"/>
    <col min="2" max="4" width="19.7109375" style="2" customWidth="1"/>
    <col min="5" max="6" width="12.7109375" style="2" customWidth="1"/>
    <col min="7" max="9" width="19.7109375" style="2" customWidth="1"/>
    <col min="10" max="10" width="12.7109375" style="2" customWidth="1"/>
    <col min="11" max="11" width="15.28125" style="2" customWidth="1"/>
    <col min="12" max="14" width="19.7109375" style="2" customWidth="1"/>
    <col min="15" max="16" width="12.7109375" style="2" customWidth="1"/>
    <col min="17" max="18" width="19.7109375" style="2" customWidth="1"/>
    <col min="19" max="19" width="14.00390625" style="26" customWidth="1"/>
    <col min="20" max="22" width="19.7109375" style="2" customWidth="1"/>
    <col min="23" max="24" width="12.7109375" style="2" customWidth="1"/>
    <col min="25" max="27" width="19.7109375" style="2" customWidth="1"/>
    <col min="28" max="29" width="12.7109375" style="2" customWidth="1"/>
    <col min="30" max="30" width="19.140625" style="2" customWidth="1"/>
    <col min="31" max="31" width="18.7109375" style="2" customWidth="1"/>
    <col min="32" max="32" width="17.28125" style="2" customWidth="1"/>
    <col min="33" max="35" width="19.7109375" style="2" customWidth="1"/>
    <col min="36" max="37" width="12.7109375" style="2" customWidth="1"/>
    <col min="38" max="40" width="19.7109375" style="2" customWidth="1"/>
    <col min="41" max="42" width="12.7109375" style="2" customWidth="1"/>
    <col min="43" max="45" width="19.7109375" style="2" customWidth="1"/>
    <col min="46" max="46" width="12.7109375" style="2" customWidth="1"/>
    <col min="47" max="47" width="16.57421875" style="2" customWidth="1"/>
    <col min="48" max="50" width="19.7109375" style="2" customWidth="1"/>
    <col min="51" max="52" width="12.7109375" style="2" customWidth="1"/>
    <col min="53" max="55" width="19.7109375" style="2" customWidth="1"/>
    <col min="56" max="57" width="12.7109375" style="2" customWidth="1"/>
    <col min="58" max="60" width="19.7109375" style="2" customWidth="1"/>
    <col min="61" max="62" width="12.7109375" style="2" customWidth="1"/>
    <col min="63" max="65" width="19.7109375" style="2" customWidth="1"/>
    <col min="66" max="67" width="12.7109375" style="2" customWidth="1"/>
    <col min="68" max="70" width="19.7109375" style="2" customWidth="1"/>
    <col min="71" max="72" width="12.7109375" style="2" customWidth="1"/>
    <col min="73" max="75" width="19.7109375" style="2" hidden="1" customWidth="1" outlineLevel="1"/>
    <col min="76" max="77" width="12.7109375" style="2" hidden="1" customWidth="1" outlineLevel="1"/>
    <col min="78" max="78" width="19.7109375" style="2" customWidth="1" collapsed="1"/>
    <col min="79" max="80" width="19.7109375" style="2" customWidth="1"/>
    <col min="81" max="82" width="12.7109375" style="2" customWidth="1"/>
    <col min="83" max="85" width="19.7109375" style="2" customWidth="1"/>
    <col min="86" max="87" width="12.7109375" style="2" customWidth="1"/>
    <col min="88" max="90" width="19.7109375" style="2" hidden="1" customWidth="1" outlineLevel="1"/>
    <col min="91" max="92" width="12.7109375" style="2" hidden="1" customWidth="1" outlineLevel="1"/>
    <col min="93" max="93" width="19.7109375" style="2" customWidth="1" collapsed="1"/>
    <col min="94" max="95" width="19.7109375" style="2" customWidth="1"/>
    <col min="96" max="97" width="12.7109375" style="2" customWidth="1"/>
    <col min="98" max="100" width="19.7109375" style="2" customWidth="1"/>
    <col min="101" max="102" width="12.7109375" style="2" customWidth="1"/>
    <col min="103" max="105" width="19.7109375" style="2" customWidth="1"/>
    <col min="106" max="107" width="12.7109375" style="2" customWidth="1"/>
    <col min="108" max="110" width="19.7109375" style="2" customWidth="1"/>
    <col min="111" max="112" width="12.7109375" style="2" customWidth="1"/>
    <col min="113" max="115" width="19.7109375" style="2" customWidth="1"/>
    <col min="116" max="117" width="12.7109375" style="2" customWidth="1"/>
    <col min="118" max="120" width="19.7109375" style="2" customWidth="1"/>
    <col min="121" max="122" width="12.7109375" style="2" customWidth="1"/>
    <col min="123" max="124" width="19.7109375" style="2" customWidth="1"/>
    <col min="125" max="125" width="12.7109375" style="2" customWidth="1"/>
    <col min="126" max="128" width="19.7109375" style="2" customWidth="1"/>
    <col min="129" max="130" width="12.7109375" style="2" customWidth="1"/>
    <col min="131" max="131" width="20.57421875" style="2" customWidth="1"/>
    <col min="132" max="132" width="20.421875" style="2" customWidth="1"/>
    <col min="133" max="133" width="13.421875" style="2" customWidth="1"/>
    <col min="134" max="16384" width="9.140625" style="2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32" ht="26.25" customHeight="1">
      <c r="A2" s="3"/>
      <c r="B2" s="3"/>
      <c r="C2" s="3"/>
      <c r="D2" s="3"/>
      <c r="E2" s="3"/>
      <c r="F2" s="12" t="s">
        <v>47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</row>
    <row r="3" spans="1:132" s="10" customFormat="1" ht="61.5" customHeight="1">
      <c r="A3" s="9"/>
      <c r="B3" s="67" t="s">
        <v>6</v>
      </c>
      <c r="C3" s="68"/>
      <c r="D3" s="68"/>
      <c r="E3" s="68"/>
      <c r="F3" s="68"/>
      <c r="G3" s="61" t="s">
        <v>7</v>
      </c>
      <c r="H3" s="62"/>
      <c r="I3" s="62"/>
      <c r="J3" s="62"/>
      <c r="K3" s="63"/>
      <c r="L3" s="49" t="s">
        <v>8</v>
      </c>
      <c r="M3" s="50"/>
      <c r="N3" s="50"/>
      <c r="O3" s="50"/>
      <c r="P3" s="51"/>
      <c r="Q3" s="49" t="s">
        <v>40</v>
      </c>
      <c r="R3" s="50"/>
      <c r="S3" s="51"/>
      <c r="T3" s="69" t="s">
        <v>27</v>
      </c>
      <c r="U3" s="70"/>
      <c r="V3" s="70"/>
      <c r="W3" s="70"/>
      <c r="X3" s="71"/>
      <c r="Y3" s="91" t="s">
        <v>9</v>
      </c>
      <c r="Z3" s="92"/>
      <c r="AA3" s="92"/>
      <c r="AB3" s="92"/>
      <c r="AC3" s="93"/>
      <c r="AD3" s="64" t="s">
        <v>42</v>
      </c>
      <c r="AE3" s="65"/>
      <c r="AF3" s="66"/>
      <c r="AG3" s="94" t="s">
        <v>10</v>
      </c>
      <c r="AH3" s="95"/>
      <c r="AI3" s="95"/>
      <c r="AJ3" s="95"/>
      <c r="AK3" s="96"/>
      <c r="AL3" s="52" t="s">
        <v>11</v>
      </c>
      <c r="AM3" s="53"/>
      <c r="AN3" s="53"/>
      <c r="AO3" s="53"/>
      <c r="AP3" s="54"/>
      <c r="AQ3" s="55" t="s">
        <v>12</v>
      </c>
      <c r="AR3" s="56"/>
      <c r="AS3" s="56"/>
      <c r="AT3" s="56"/>
      <c r="AU3" s="60"/>
      <c r="AV3" s="61" t="s">
        <v>13</v>
      </c>
      <c r="AW3" s="62"/>
      <c r="AX3" s="62"/>
      <c r="AY3" s="62"/>
      <c r="AZ3" s="63"/>
      <c r="BA3" s="97" t="s">
        <v>14</v>
      </c>
      <c r="BB3" s="98"/>
      <c r="BC3" s="98"/>
      <c r="BD3" s="98"/>
      <c r="BE3" s="99"/>
      <c r="BF3" s="100" t="s">
        <v>28</v>
      </c>
      <c r="BG3" s="101"/>
      <c r="BH3" s="101"/>
      <c r="BI3" s="101"/>
      <c r="BJ3" s="101"/>
      <c r="BK3" s="102" t="s">
        <v>15</v>
      </c>
      <c r="BL3" s="103"/>
      <c r="BM3" s="103"/>
      <c r="BN3" s="103"/>
      <c r="BO3" s="104"/>
      <c r="BP3" s="72" t="s">
        <v>16</v>
      </c>
      <c r="BQ3" s="73"/>
      <c r="BR3" s="73"/>
      <c r="BS3" s="73"/>
      <c r="BT3" s="74"/>
      <c r="BU3" s="75" t="s">
        <v>29</v>
      </c>
      <c r="BV3" s="76"/>
      <c r="BW3" s="76"/>
      <c r="BX3" s="76"/>
      <c r="BY3" s="77"/>
      <c r="BZ3" s="81" t="s">
        <v>17</v>
      </c>
      <c r="CA3" s="82"/>
      <c r="CB3" s="82"/>
      <c r="CC3" s="82"/>
      <c r="CD3" s="83"/>
      <c r="CE3" s="47" t="s">
        <v>18</v>
      </c>
      <c r="CF3" s="84"/>
      <c r="CG3" s="84"/>
      <c r="CH3" s="84"/>
      <c r="CI3" s="48"/>
      <c r="CJ3" s="85" t="s">
        <v>30</v>
      </c>
      <c r="CK3" s="86"/>
      <c r="CL3" s="86"/>
      <c r="CM3" s="86"/>
      <c r="CN3" s="87"/>
      <c r="CO3" s="88" t="s">
        <v>19</v>
      </c>
      <c r="CP3" s="89"/>
      <c r="CQ3" s="89"/>
      <c r="CR3" s="89"/>
      <c r="CS3" s="90"/>
      <c r="CT3" s="78" t="s">
        <v>20</v>
      </c>
      <c r="CU3" s="79"/>
      <c r="CV3" s="79"/>
      <c r="CW3" s="79"/>
      <c r="CX3" s="80"/>
      <c r="CY3" s="57" t="s">
        <v>31</v>
      </c>
      <c r="CZ3" s="58"/>
      <c r="DA3" s="58"/>
      <c r="DB3" s="58"/>
      <c r="DC3" s="59"/>
      <c r="DD3" s="57" t="s">
        <v>32</v>
      </c>
      <c r="DE3" s="58"/>
      <c r="DF3" s="58"/>
      <c r="DG3" s="58"/>
      <c r="DH3" s="59"/>
      <c r="DI3" s="55" t="s">
        <v>21</v>
      </c>
      <c r="DJ3" s="56"/>
      <c r="DK3" s="56"/>
      <c r="DL3" s="56"/>
      <c r="DM3" s="60"/>
      <c r="DN3" s="52" t="s">
        <v>22</v>
      </c>
      <c r="DO3" s="53"/>
      <c r="DP3" s="53"/>
      <c r="DQ3" s="53"/>
      <c r="DR3" s="54"/>
      <c r="DS3" s="49" t="s">
        <v>23</v>
      </c>
      <c r="DT3" s="50"/>
      <c r="DU3" s="51"/>
      <c r="DV3" s="55" t="s">
        <v>24</v>
      </c>
      <c r="DW3" s="56"/>
      <c r="DX3" s="56"/>
      <c r="DY3" s="56"/>
      <c r="DZ3" s="56"/>
      <c r="EA3" s="47" t="s">
        <v>46</v>
      </c>
      <c r="EB3" s="48"/>
    </row>
    <row r="4" spans="1:132" s="16" customFormat="1" ht="32.25" customHeight="1">
      <c r="A4" s="15" t="s">
        <v>25</v>
      </c>
      <c r="B4" s="11" t="s">
        <v>37</v>
      </c>
      <c r="C4" s="11" t="s">
        <v>38</v>
      </c>
      <c r="D4" s="11" t="s">
        <v>34</v>
      </c>
      <c r="E4" s="11" t="s">
        <v>35</v>
      </c>
      <c r="F4" s="11" t="s">
        <v>36</v>
      </c>
      <c r="G4" s="11" t="s">
        <v>37</v>
      </c>
      <c r="H4" s="11" t="s">
        <v>38</v>
      </c>
      <c r="I4" s="11" t="s">
        <v>34</v>
      </c>
      <c r="J4" s="11" t="s">
        <v>35</v>
      </c>
      <c r="K4" s="11" t="s">
        <v>36</v>
      </c>
      <c r="L4" s="11" t="s">
        <v>37</v>
      </c>
      <c r="M4" s="11" t="s">
        <v>38</v>
      </c>
      <c r="N4" s="11" t="s">
        <v>34</v>
      </c>
      <c r="O4" s="11" t="s">
        <v>35</v>
      </c>
      <c r="P4" s="11" t="s">
        <v>36</v>
      </c>
      <c r="Q4" s="38" t="s">
        <v>41</v>
      </c>
      <c r="R4" s="11" t="s">
        <v>39</v>
      </c>
      <c r="S4" s="11" t="s">
        <v>36</v>
      </c>
      <c r="T4" s="11" t="s">
        <v>37</v>
      </c>
      <c r="U4" s="11" t="s">
        <v>38</v>
      </c>
      <c r="V4" s="11" t="s">
        <v>34</v>
      </c>
      <c r="W4" s="11" t="s">
        <v>35</v>
      </c>
      <c r="X4" s="11" t="s">
        <v>36</v>
      </c>
      <c r="Y4" s="11" t="s">
        <v>37</v>
      </c>
      <c r="Z4" s="11" t="s">
        <v>38</v>
      </c>
      <c r="AA4" s="11" t="s">
        <v>34</v>
      </c>
      <c r="AB4" s="11" t="s">
        <v>35</v>
      </c>
      <c r="AC4" s="11" t="s">
        <v>36</v>
      </c>
      <c r="AD4" s="40" t="s">
        <v>43</v>
      </c>
      <c r="AE4" s="41" t="s">
        <v>44</v>
      </c>
      <c r="AF4" s="41" t="s">
        <v>36</v>
      </c>
      <c r="AG4" s="11" t="s">
        <v>37</v>
      </c>
      <c r="AH4" s="11" t="s">
        <v>38</v>
      </c>
      <c r="AI4" s="11" t="s">
        <v>34</v>
      </c>
      <c r="AJ4" s="11" t="s">
        <v>35</v>
      </c>
      <c r="AK4" s="11" t="s">
        <v>36</v>
      </c>
      <c r="AL4" s="11" t="s">
        <v>37</v>
      </c>
      <c r="AM4" s="11" t="s">
        <v>38</v>
      </c>
      <c r="AN4" s="11" t="s">
        <v>34</v>
      </c>
      <c r="AO4" s="11" t="s">
        <v>35</v>
      </c>
      <c r="AP4" s="11" t="s">
        <v>36</v>
      </c>
      <c r="AQ4" s="11" t="s">
        <v>37</v>
      </c>
      <c r="AR4" s="11" t="s">
        <v>38</v>
      </c>
      <c r="AS4" s="11" t="s">
        <v>34</v>
      </c>
      <c r="AT4" s="11" t="s">
        <v>35</v>
      </c>
      <c r="AU4" s="11" t="s">
        <v>36</v>
      </c>
      <c r="AV4" s="11" t="s">
        <v>37</v>
      </c>
      <c r="AW4" s="11" t="s">
        <v>38</v>
      </c>
      <c r="AX4" s="11" t="s">
        <v>34</v>
      </c>
      <c r="AY4" s="11" t="s">
        <v>35</v>
      </c>
      <c r="AZ4" s="11" t="s">
        <v>36</v>
      </c>
      <c r="BA4" s="11" t="s">
        <v>37</v>
      </c>
      <c r="BB4" s="11" t="s">
        <v>38</v>
      </c>
      <c r="BC4" s="11" t="s">
        <v>34</v>
      </c>
      <c r="BD4" s="11" t="s">
        <v>35</v>
      </c>
      <c r="BE4" s="11" t="s">
        <v>36</v>
      </c>
      <c r="BF4" s="11" t="s">
        <v>37</v>
      </c>
      <c r="BG4" s="11" t="s">
        <v>38</v>
      </c>
      <c r="BH4" s="11" t="s">
        <v>34</v>
      </c>
      <c r="BI4" s="11" t="s">
        <v>35</v>
      </c>
      <c r="BJ4" s="11" t="s">
        <v>36</v>
      </c>
      <c r="BK4" s="11" t="s">
        <v>37</v>
      </c>
      <c r="BL4" s="11" t="s">
        <v>38</v>
      </c>
      <c r="BM4" s="11" t="s">
        <v>34</v>
      </c>
      <c r="BN4" s="11" t="s">
        <v>35</v>
      </c>
      <c r="BO4" s="11" t="s">
        <v>36</v>
      </c>
      <c r="BP4" s="11" t="s">
        <v>37</v>
      </c>
      <c r="BQ4" s="11" t="s">
        <v>38</v>
      </c>
      <c r="BR4" s="11" t="s">
        <v>34</v>
      </c>
      <c r="BS4" s="11" t="s">
        <v>35</v>
      </c>
      <c r="BT4" s="11" t="s">
        <v>36</v>
      </c>
      <c r="BU4" s="11" t="s">
        <v>37</v>
      </c>
      <c r="BV4" s="11" t="s">
        <v>38</v>
      </c>
      <c r="BW4" s="11" t="s">
        <v>34</v>
      </c>
      <c r="BX4" s="11" t="s">
        <v>35</v>
      </c>
      <c r="BY4" s="11" t="s">
        <v>36</v>
      </c>
      <c r="BZ4" s="11" t="s">
        <v>37</v>
      </c>
      <c r="CA4" s="11" t="s">
        <v>38</v>
      </c>
      <c r="CB4" s="11" t="s">
        <v>34</v>
      </c>
      <c r="CC4" s="11" t="s">
        <v>35</v>
      </c>
      <c r="CD4" s="11" t="s">
        <v>36</v>
      </c>
      <c r="CE4" s="11" t="s">
        <v>37</v>
      </c>
      <c r="CF4" s="11" t="s">
        <v>38</v>
      </c>
      <c r="CG4" s="11" t="s">
        <v>34</v>
      </c>
      <c r="CH4" s="11" t="s">
        <v>35</v>
      </c>
      <c r="CI4" s="11" t="s">
        <v>36</v>
      </c>
      <c r="CJ4" s="11" t="s">
        <v>37</v>
      </c>
      <c r="CK4" s="11" t="s">
        <v>38</v>
      </c>
      <c r="CL4" s="11" t="s">
        <v>34</v>
      </c>
      <c r="CM4" s="11" t="s">
        <v>35</v>
      </c>
      <c r="CN4" s="11" t="s">
        <v>36</v>
      </c>
      <c r="CO4" s="11" t="s">
        <v>37</v>
      </c>
      <c r="CP4" s="11" t="s">
        <v>38</v>
      </c>
      <c r="CQ4" s="11" t="s">
        <v>34</v>
      </c>
      <c r="CR4" s="11" t="s">
        <v>35</v>
      </c>
      <c r="CS4" s="11" t="s">
        <v>36</v>
      </c>
      <c r="CT4" s="11" t="s">
        <v>37</v>
      </c>
      <c r="CU4" s="11" t="s">
        <v>38</v>
      </c>
      <c r="CV4" s="11" t="s">
        <v>34</v>
      </c>
      <c r="CW4" s="11" t="s">
        <v>35</v>
      </c>
      <c r="CX4" s="11" t="s">
        <v>36</v>
      </c>
      <c r="CY4" s="11" t="s">
        <v>37</v>
      </c>
      <c r="CZ4" s="11" t="s">
        <v>38</v>
      </c>
      <c r="DA4" s="11" t="s">
        <v>34</v>
      </c>
      <c r="DB4" s="11" t="s">
        <v>35</v>
      </c>
      <c r="DC4" s="11" t="s">
        <v>36</v>
      </c>
      <c r="DD4" s="11" t="s">
        <v>37</v>
      </c>
      <c r="DE4" s="11" t="s">
        <v>38</v>
      </c>
      <c r="DF4" s="11" t="s">
        <v>34</v>
      </c>
      <c r="DG4" s="11" t="s">
        <v>35</v>
      </c>
      <c r="DH4" s="11" t="s">
        <v>36</v>
      </c>
      <c r="DI4" s="11" t="s">
        <v>37</v>
      </c>
      <c r="DJ4" s="11" t="s">
        <v>38</v>
      </c>
      <c r="DK4" s="11" t="s">
        <v>34</v>
      </c>
      <c r="DL4" s="11" t="s">
        <v>35</v>
      </c>
      <c r="DM4" s="11" t="s">
        <v>36</v>
      </c>
      <c r="DN4" s="11" t="s">
        <v>37</v>
      </c>
      <c r="DO4" s="11" t="s">
        <v>38</v>
      </c>
      <c r="DP4" s="11" t="s">
        <v>34</v>
      </c>
      <c r="DQ4" s="11" t="s">
        <v>35</v>
      </c>
      <c r="DR4" s="11" t="s">
        <v>36</v>
      </c>
      <c r="DS4" s="11" t="s">
        <v>38</v>
      </c>
      <c r="DT4" s="11" t="s">
        <v>34</v>
      </c>
      <c r="DU4" s="11" t="s">
        <v>36</v>
      </c>
      <c r="DV4" s="11" t="s">
        <v>37</v>
      </c>
      <c r="DW4" s="11" t="s">
        <v>38</v>
      </c>
      <c r="DX4" s="11" t="s">
        <v>34</v>
      </c>
      <c r="DY4" s="11" t="s">
        <v>35</v>
      </c>
      <c r="DZ4" s="43" t="s">
        <v>36</v>
      </c>
      <c r="EA4" s="45" t="s">
        <v>33</v>
      </c>
      <c r="EB4" s="45" t="s">
        <v>45</v>
      </c>
    </row>
    <row r="5" spans="1:132" s="6" customFormat="1" ht="18" customHeight="1" collapsed="1">
      <c r="A5" s="5" t="s">
        <v>26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35">
        <v>18</v>
      </c>
      <c r="T5" s="5">
        <f>S5+1</f>
        <v>19</v>
      </c>
      <c r="U5" s="5">
        <f aca="true" t="shared" si="0" ref="U5:CI5">T5+1</f>
        <v>20</v>
      </c>
      <c r="V5" s="5">
        <f t="shared" si="0"/>
        <v>21</v>
      </c>
      <c r="W5" s="5">
        <f t="shared" si="0"/>
        <v>22</v>
      </c>
      <c r="X5" s="5">
        <f t="shared" si="0"/>
        <v>23</v>
      </c>
      <c r="Y5" s="5">
        <f t="shared" si="0"/>
        <v>24</v>
      </c>
      <c r="Z5" s="5">
        <f t="shared" si="0"/>
        <v>25</v>
      </c>
      <c r="AA5" s="5">
        <f t="shared" si="0"/>
        <v>26</v>
      </c>
      <c r="AB5" s="5">
        <f t="shared" si="0"/>
        <v>27</v>
      </c>
      <c r="AC5" s="5">
        <f t="shared" si="0"/>
        <v>28</v>
      </c>
      <c r="AD5" s="5">
        <f>AC5+1</f>
        <v>29</v>
      </c>
      <c r="AE5" s="5">
        <f>AD5+1</f>
        <v>30</v>
      </c>
      <c r="AF5" s="5">
        <f>AE5+1</f>
        <v>31</v>
      </c>
      <c r="AG5" s="5">
        <f>AF5+1</f>
        <v>32</v>
      </c>
      <c r="AH5" s="5">
        <f t="shared" si="0"/>
        <v>33</v>
      </c>
      <c r="AI5" s="5">
        <f t="shared" si="0"/>
        <v>34</v>
      </c>
      <c r="AJ5" s="5">
        <f t="shared" si="0"/>
        <v>35</v>
      </c>
      <c r="AK5" s="5">
        <f t="shared" si="0"/>
        <v>36</v>
      </c>
      <c r="AL5" s="5">
        <f t="shared" si="0"/>
        <v>37</v>
      </c>
      <c r="AM5" s="5">
        <f t="shared" si="0"/>
        <v>38</v>
      </c>
      <c r="AN5" s="5">
        <f t="shared" si="0"/>
        <v>39</v>
      </c>
      <c r="AO5" s="5">
        <f t="shared" si="0"/>
        <v>40</v>
      </c>
      <c r="AP5" s="5">
        <f t="shared" si="0"/>
        <v>41</v>
      </c>
      <c r="AQ5" s="5">
        <f t="shared" si="0"/>
        <v>42</v>
      </c>
      <c r="AR5" s="5">
        <f t="shared" si="0"/>
        <v>43</v>
      </c>
      <c r="AS5" s="5">
        <f t="shared" si="0"/>
        <v>44</v>
      </c>
      <c r="AT5" s="5">
        <f t="shared" si="0"/>
        <v>45</v>
      </c>
      <c r="AU5" s="5">
        <f t="shared" si="0"/>
        <v>46</v>
      </c>
      <c r="AV5" s="5">
        <f t="shared" si="0"/>
        <v>47</v>
      </c>
      <c r="AW5" s="5">
        <f t="shared" si="0"/>
        <v>48</v>
      </c>
      <c r="AX5" s="5">
        <f t="shared" si="0"/>
        <v>49</v>
      </c>
      <c r="AY5" s="5">
        <f t="shared" si="0"/>
        <v>50</v>
      </c>
      <c r="AZ5" s="5">
        <f t="shared" si="0"/>
        <v>51</v>
      </c>
      <c r="BA5" s="5">
        <f t="shared" si="0"/>
        <v>52</v>
      </c>
      <c r="BB5" s="5">
        <f t="shared" si="0"/>
        <v>53</v>
      </c>
      <c r="BC5" s="5">
        <f t="shared" si="0"/>
        <v>54</v>
      </c>
      <c r="BD5" s="5">
        <f t="shared" si="0"/>
        <v>55</v>
      </c>
      <c r="BE5" s="5">
        <f t="shared" si="0"/>
        <v>56</v>
      </c>
      <c r="BF5" s="5">
        <f t="shared" si="0"/>
        <v>57</v>
      </c>
      <c r="BG5" s="5">
        <f t="shared" si="0"/>
        <v>58</v>
      </c>
      <c r="BH5" s="5">
        <f t="shared" si="0"/>
        <v>59</v>
      </c>
      <c r="BI5" s="5">
        <f t="shared" si="0"/>
        <v>60</v>
      </c>
      <c r="BJ5" s="5">
        <f t="shared" si="0"/>
        <v>61</v>
      </c>
      <c r="BK5" s="5">
        <f t="shared" si="0"/>
        <v>62</v>
      </c>
      <c r="BL5" s="5">
        <f t="shared" si="0"/>
        <v>63</v>
      </c>
      <c r="BM5" s="5">
        <f t="shared" si="0"/>
        <v>64</v>
      </c>
      <c r="BN5" s="5">
        <f t="shared" si="0"/>
        <v>65</v>
      </c>
      <c r="BO5" s="5">
        <f t="shared" si="0"/>
        <v>66</v>
      </c>
      <c r="BP5" s="5">
        <f t="shared" si="0"/>
        <v>67</v>
      </c>
      <c r="BQ5" s="5">
        <f t="shared" si="0"/>
        <v>68</v>
      </c>
      <c r="BR5" s="5">
        <f t="shared" si="0"/>
        <v>69</v>
      </c>
      <c r="BS5" s="5">
        <f t="shared" si="0"/>
        <v>70</v>
      </c>
      <c r="BT5" s="5">
        <f t="shared" si="0"/>
        <v>71</v>
      </c>
      <c r="BU5" s="5">
        <f t="shared" si="0"/>
        <v>72</v>
      </c>
      <c r="BV5" s="5">
        <f t="shared" si="0"/>
        <v>73</v>
      </c>
      <c r="BW5" s="5">
        <f t="shared" si="0"/>
        <v>74</v>
      </c>
      <c r="BX5" s="5">
        <f t="shared" si="0"/>
        <v>75</v>
      </c>
      <c r="BY5" s="5">
        <f t="shared" si="0"/>
        <v>76</v>
      </c>
      <c r="BZ5" s="5">
        <f t="shared" si="0"/>
        <v>77</v>
      </c>
      <c r="CA5" s="5">
        <f t="shared" si="0"/>
        <v>78</v>
      </c>
      <c r="CB5" s="5">
        <f t="shared" si="0"/>
        <v>79</v>
      </c>
      <c r="CC5" s="5">
        <f t="shared" si="0"/>
        <v>80</v>
      </c>
      <c r="CD5" s="5">
        <f t="shared" si="0"/>
        <v>81</v>
      </c>
      <c r="CE5" s="5">
        <f t="shared" si="0"/>
        <v>82</v>
      </c>
      <c r="CF5" s="5">
        <f t="shared" si="0"/>
        <v>83</v>
      </c>
      <c r="CG5" s="5">
        <f t="shared" si="0"/>
        <v>84</v>
      </c>
      <c r="CH5" s="5">
        <f t="shared" si="0"/>
        <v>85</v>
      </c>
      <c r="CI5" s="5">
        <f t="shared" si="0"/>
        <v>86</v>
      </c>
      <c r="CJ5" s="5">
        <f aca="true" t="shared" si="1" ref="CJ5:DZ5">CI5+1</f>
        <v>87</v>
      </c>
      <c r="CK5" s="5">
        <f t="shared" si="1"/>
        <v>88</v>
      </c>
      <c r="CL5" s="5">
        <f t="shared" si="1"/>
        <v>89</v>
      </c>
      <c r="CM5" s="5">
        <f t="shared" si="1"/>
        <v>90</v>
      </c>
      <c r="CN5" s="5">
        <f t="shared" si="1"/>
        <v>91</v>
      </c>
      <c r="CO5" s="5">
        <f t="shared" si="1"/>
        <v>92</v>
      </c>
      <c r="CP5" s="5">
        <f t="shared" si="1"/>
        <v>93</v>
      </c>
      <c r="CQ5" s="5">
        <f t="shared" si="1"/>
        <v>94</v>
      </c>
      <c r="CR5" s="5">
        <f t="shared" si="1"/>
        <v>95</v>
      </c>
      <c r="CS5" s="5">
        <f t="shared" si="1"/>
        <v>96</v>
      </c>
      <c r="CT5" s="5">
        <f t="shared" si="1"/>
        <v>97</v>
      </c>
      <c r="CU5" s="5">
        <f t="shared" si="1"/>
        <v>98</v>
      </c>
      <c r="CV5" s="5">
        <f t="shared" si="1"/>
        <v>99</v>
      </c>
      <c r="CW5" s="5">
        <f t="shared" si="1"/>
        <v>100</v>
      </c>
      <c r="CX5" s="5">
        <f t="shared" si="1"/>
        <v>101</v>
      </c>
      <c r="CY5" s="5">
        <f t="shared" si="1"/>
        <v>102</v>
      </c>
      <c r="CZ5" s="5">
        <f t="shared" si="1"/>
        <v>103</v>
      </c>
      <c r="DA5" s="5">
        <f t="shared" si="1"/>
        <v>104</v>
      </c>
      <c r="DB5" s="5">
        <f t="shared" si="1"/>
        <v>105</v>
      </c>
      <c r="DC5" s="5">
        <f t="shared" si="1"/>
        <v>106</v>
      </c>
      <c r="DD5" s="5">
        <f t="shared" si="1"/>
        <v>107</v>
      </c>
      <c r="DE5" s="5">
        <f t="shared" si="1"/>
        <v>108</v>
      </c>
      <c r="DF5" s="5">
        <f t="shared" si="1"/>
        <v>109</v>
      </c>
      <c r="DG5" s="5">
        <f t="shared" si="1"/>
        <v>110</v>
      </c>
      <c r="DH5" s="5">
        <f t="shared" si="1"/>
        <v>111</v>
      </c>
      <c r="DI5" s="5">
        <f t="shared" si="1"/>
        <v>112</v>
      </c>
      <c r="DJ5" s="5">
        <f t="shared" si="1"/>
        <v>113</v>
      </c>
      <c r="DK5" s="5">
        <f t="shared" si="1"/>
        <v>114</v>
      </c>
      <c r="DL5" s="5">
        <f t="shared" si="1"/>
        <v>115</v>
      </c>
      <c r="DM5" s="5">
        <f t="shared" si="1"/>
        <v>116</v>
      </c>
      <c r="DN5" s="5">
        <f t="shared" si="1"/>
        <v>117</v>
      </c>
      <c r="DO5" s="5">
        <f t="shared" si="1"/>
        <v>118</v>
      </c>
      <c r="DP5" s="5">
        <f t="shared" si="1"/>
        <v>119</v>
      </c>
      <c r="DQ5" s="5">
        <f t="shared" si="1"/>
        <v>120</v>
      </c>
      <c r="DR5" s="5">
        <f t="shared" si="1"/>
        <v>121</v>
      </c>
      <c r="DS5" s="5">
        <f t="shared" si="1"/>
        <v>122</v>
      </c>
      <c r="DT5" s="5">
        <f t="shared" si="1"/>
        <v>123</v>
      </c>
      <c r="DU5" s="5">
        <f t="shared" si="1"/>
        <v>124</v>
      </c>
      <c r="DV5" s="5">
        <f t="shared" si="1"/>
        <v>125</v>
      </c>
      <c r="DW5" s="5">
        <f t="shared" si="1"/>
        <v>126</v>
      </c>
      <c r="DX5" s="5">
        <f t="shared" si="1"/>
        <v>127</v>
      </c>
      <c r="DY5" s="5">
        <f t="shared" si="1"/>
        <v>128</v>
      </c>
      <c r="DZ5" s="44">
        <f t="shared" si="1"/>
        <v>129</v>
      </c>
      <c r="EA5" s="44">
        <f>DZ5+1</f>
        <v>130</v>
      </c>
      <c r="EB5" s="44">
        <f>EA5+1</f>
        <v>131</v>
      </c>
    </row>
    <row r="6" spans="1:132" s="14" customFormat="1" ht="14.25" customHeight="1" hidden="1" outlineLevel="1">
      <c r="A6" s="7" t="s">
        <v>1</v>
      </c>
      <c r="B6" s="18">
        <f aca="true" t="shared" si="2" ref="B6:D10">G6+AV6</f>
        <v>42673398.56</v>
      </c>
      <c r="C6" s="18">
        <f t="shared" si="2"/>
        <v>6572314.63</v>
      </c>
      <c r="D6" s="18">
        <f t="shared" si="2"/>
        <v>7134957.6899999995</v>
      </c>
      <c r="E6" s="19">
        <f aca="true" t="shared" si="3" ref="E6:E11">IF(C6&lt;=0," ",IF(C6/B6*100&gt;200,"СВ.200",C6/B6))</f>
        <v>0.15401432395310957</v>
      </c>
      <c r="F6" s="19">
        <f aca="true" t="shared" si="4" ref="F6:F11">IF(D6=0," ",IF(C6/D6*100&gt;200,"св.200",C6/D6))</f>
        <v>0.921142761534722</v>
      </c>
      <c r="G6" s="13">
        <f aca="true" t="shared" si="5" ref="G6:I10">Y6++AL6+L6+AG6+AQ6+T6</f>
        <v>33960416.51</v>
      </c>
      <c r="H6" s="17">
        <f t="shared" si="5"/>
        <v>6542247.45</v>
      </c>
      <c r="I6" s="13">
        <f t="shared" si="5"/>
        <v>7057329.93</v>
      </c>
      <c r="J6" s="19">
        <f aca="true" t="shared" si="6" ref="J6:J11">IF(H6&lt;=0," ",IF(H6/G6*100&gt;200,"СВ.200",H6/G6))</f>
        <v>0.192643321911955</v>
      </c>
      <c r="K6" s="19">
        <f aca="true" t="shared" si="7" ref="K6:K11">IF(I6=0," ",IF(H6/I6*100&gt;200,"св.200",H6/I6))</f>
        <v>0.9270145387690555</v>
      </c>
      <c r="L6" s="8">
        <v>22652122.03</v>
      </c>
      <c r="M6" s="8">
        <v>4871566.74</v>
      </c>
      <c r="N6" s="8">
        <v>4712811.91</v>
      </c>
      <c r="O6" s="19">
        <f aca="true" t="shared" si="8" ref="O6:O11">IF(M6&lt;=0," ",IF(L6&lt;=0," ",IF(M6/L6*100&gt;200,"СВ.200",M6/L6)))</f>
        <v>0.21506006075493492</v>
      </c>
      <c r="P6" s="19">
        <f aca="true" t="shared" si="9" ref="P6:P11">IF(N6=0," ",IF(M6/N6*100&gt;200,"св.200",M6/N6))</f>
        <v>1.0336857979974</v>
      </c>
      <c r="Q6" s="20"/>
      <c r="R6" s="20"/>
      <c r="S6" s="19"/>
      <c r="T6" s="20">
        <v>647430.08</v>
      </c>
      <c r="U6" s="20">
        <v>162599.13</v>
      </c>
      <c r="V6" s="20">
        <v>115415.04</v>
      </c>
      <c r="W6" s="19">
        <f aca="true" t="shared" si="10" ref="W6:W11">IF(U6&lt;=0," ",IF(T6&lt;=0," ",IF(U6/T6*100&gt;200,"СВ.200",U6/T6)))</f>
        <v>0.25114546732212384</v>
      </c>
      <c r="X6" s="19">
        <f aca="true" t="shared" si="11" ref="X6:X11">IF(V6=0," ",IF(U6/V6*100&gt;200,"св.200",U6/V6))</f>
        <v>1.4088209820834443</v>
      </c>
      <c r="Y6" s="8">
        <v>0</v>
      </c>
      <c r="Z6" s="8"/>
      <c r="AA6" s="20"/>
      <c r="AB6" s="19" t="str">
        <f aca="true" t="shared" si="12" ref="AB6:AB11">IF(Z6&lt;=0," ",IF(Y6&lt;=0," ",IF(Z6/Y6*100&gt;200,"СВ.200",Z6/Y6)))</f>
        <v> </v>
      </c>
      <c r="AC6" s="19" t="str">
        <f aca="true" t="shared" si="13" ref="AC6:AC11">IF(AA6=0," ",IF(Z6/AA6*100&gt;200,"св.200",Z6/AA6))</f>
        <v> </v>
      </c>
      <c r="AD6" s="20"/>
      <c r="AE6" s="20"/>
      <c r="AF6" s="19" t="str">
        <f>IF(Z6&lt;=0," ",IF(AE6&lt;=0," ",IF(Z6/AE6*100&gt;200,"СВ.200",Z6/AE6)))</f>
        <v> </v>
      </c>
      <c r="AG6" s="8">
        <v>1206400</v>
      </c>
      <c r="AH6" s="36">
        <v>87278.96</v>
      </c>
      <c r="AI6" s="36">
        <v>75178.05</v>
      </c>
      <c r="AJ6" s="19">
        <f aca="true" t="shared" si="14" ref="AJ6:AJ11">IF(AH6&lt;=0," ",IF(AG6&lt;=0," ",IF(AH6/AG6*100&gt;200,"СВ.200",AH6/AG6)))</f>
        <v>0.07234661803713528</v>
      </c>
      <c r="AK6" s="19">
        <f>IF(AI6=0," ",IF(AH6/AI6*100&gt;200,"св.200",AH6/AI6))</f>
        <v>1.160963339698223</v>
      </c>
      <c r="AL6" s="8">
        <v>9454364.4</v>
      </c>
      <c r="AM6" s="8">
        <v>1420802.62</v>
      </c>
      <c r="AN6" s="8">
        <v>2153924.93</v>
      </c>
      <c r="AO6" s="19">
        <f>IF(AM6&lt;=0," ",IF(AL6&lt;=0," ",IF(AM6/AL6*100&gt;200,"СВ.200",AM6/AL6)))</f>
        <v>0.15028007805580246</v>
      </c>
      <c r="AP6" s="19">
        <f aca="true" t="shared" si="15" ref="AP6:AP11">IF(AN6=0," ",IF(AM6/AN6*100&gt;200,"св.200",AM6/AN6))</f>
        <v>0.6596342333992113</v>
      </c>
      <c r="AQ6" s="8">
        <v>100</v>
      </c>
      <c r="AR6" s="8"/>
      <c r="AS6" s="8"/>
      <c r="AT6" s="19" t="str">
        <f aca="true" t="shared" si="16" ref="AT6:AT11">IF(AR6&lt;=0," ",IF(AQ6&lt;=0," ",IF(AR6/AQ6*100&gt;200,"СВ.200",AR6/AQ6)))</f>
        <v> </v>
      </c>
      <c r="AU6" s="19" t="str">
        <f>IF(AS6=0," ",IF(AR6/AS6*100&gt;200,"св.200",AR6/AS6))</f>
        <v> </v>
      </c>
      <c r="AV6" s="8">
        <f aca="true" t="shared" si="17" ref="AV6:AV11">BA6+BF6+BK6+BP6+BU6+BZ6+CE6+CJ6+CO6+CT6+DI6+DN6+DV6</f>
        <v>8712982.05</v>
      </c>
      <c r="AW6" s="13">
        <f aca="true" t="shared" si="18" ref="AW6:AX10">BB6+BG6+BL6+BQ6+BV6+CA6+CF6+CK6+CP6+CU6+DJ6+DO6+DS6+DW6</f>
        <v>30067.18</v>
      </c>
      <c r="AX6" s="8">
        <f t="shared" si="18"/>
        <v>77627.76</v>
      </c>
      <c r="AY6" s="19">
        <f aca="true" t="shared" si="19" ref="AY6:AY11">IF(AW6&lt;=0," ",IF(AV6&lt;=0," ",IF(AW6/AV6*100&gt;200,"СВ.200",AW6/AV6)))</f>
        <v>0.0034508483808938866</v>
      </c>
      <c r="AZ6" s="19">
        <f aca="true" t="shared" si="20" ref="AZ6:AZ11">IF(AX6=0," ",IF(AW6/AX6*100&gt;200,"св.200",AW6/AX6))</f>
        <v>0.38732510122667463</v>
      </c>
      <c r="BA6" s="8">
        <v>1500000</v>
      </c>
      <c r="BB6" s="8">
        <v>-22969.36</v>
      </c>
      <c r="BC6" s="8">
        <v>14116.46</v>
      </c>
      <c r="BD6" s="19" t="str">
        <f aca="true" t="shared" si="21" ref="BD6:BD11">IF(BB6&lt;=0," ",IF(BA6&lt;=0," ",IF(BB6/BA6*100&gt;200,"СВ.200",BB6/BA6)))</f>
        <v> </v>
      </c>
      <c r="BE6" s="19" t="str">
        <f>IF(BB6&lt;=0," ",IF(BB6/BC6*100&gt;200,"св.200",BB6/BC6))</f>
        <v> </v>
      </c>
      <c r="BF6" s="20"/>
      <c r="BG6" s="20"/>
      <c r="BH6" s="23"/>
      <c r="BI6" s="19" t="str">
        <f aca="true" t="shared" si="22" ref="BI6:BI11">IF(BG6&lt;=0," ",IF(BF6&lt;=0," ",IF(BG6/BF6*100&gt;200,"СВ.200",BG6/BF6)))</f>
        <v> </v>
      </c>
      <c r="BJ6" s="19" t="str">
        <f aca="true" t="shared" si="23" ref="BJ6:BJ11">IF(BH6=0," ",IF(BG6/BH6*100&gt;200,"св.200",BG6/BH6))</f>
        <v> </v>
      </c>
      <c r="BK6" s="8">
        <v>298572.65</v>
      </c>
      <c r="BL6" s="8">
        <v>19352.86</v>
      </c>
      <c r="BM6" s="8">
        <v>23783.67</v>
      </c>
      <c r="BN6" s="19">
        <f aca="true" t="shared" si="24" ref="BN6:BN11">IF(BL6&lt;=0," ",IF(BK6&lt;=0," ",IF(BL6/BK6*100&gt;200,"СВ.200",BL6/BK6)))</f>
        <v>0.06481792622331617</v>
      </c>
      <c r="BO6" s="19">
        <f>IF(BM6=0," ",IF(BL6/BM6*100&gt;200,"св.200",BL6/BM6))</f>
        <v>0.8137036882869634</v>
      </c>
      <c r="BP6" s="20"/>
      <c r="BQ6" s="20"/>
      <c r="BR6" s="20"/>
      <c r="BS6" s="19" t="str">
        <f aca="true" t="shared" si="25" ref="BS6:BS11">IF(BQ6&lt;=0," ",IF(BP6&lt;=0," ",IF(BQ6/BP6*100&gt;200,"СВ.200",BQ6/BP6)))</f>
        <v> </v>
      </c>
      <c r="BT6" s="19" t="str">
        <f>IF(BR6=0," ",IF(BQ6/BR6*100&gt;200,"св.200",BQ6/BR6))</f>
        <v> </v>
      </c>
      <c r="BU6" s="20"/>
      <c r="BV6" s="20"/>
      <c r="BW6" s="20"/>
      <c r="BX6" s="19" t="str">
        <f aca="true" t="shared" si="26" ref="BX6:BX11">IF(BV6&lt;=0," ",IF(BU6&lt;=0," ",IF(BV6/BU6*100&gt;200,"СВ.200",BV6/BU6)))</f>
        <v> </v>
      </c>
      <c r="BY6" s="19" t="str">
        <f aca="true" t="shared" si="27" ref="BY6:BY11">IF(BW6=0," ",IF(BV6/BW6*100&gt;200,"св.200",BV6/BW6))</f>
        <v> </v>
      </c>
      <c r="BZ6" s="20"/>
      <c r="CA6" s="20"/>
      <c r="CB6" s="20"/>
      <c r="CC6" s="19" t="str">
        <f aca="true" t="shared" si="28" ref="CC6:CC11">IF(CA6&lt;=0," ",IF(BZ6&lt;=0," ",IF(CA6/BZ6*100&gt;200,"СВ.200",CA6/BZ6)))</f>
        <v> </v>
      </c>
      <c r="CD6" s="19" t="str">
        <f>IF(CB6=0," ",IF(CA6/CB6*100&gt;200,"св.200",CA6/CB6))</f>
        <v> </v>
      </c>
      <c r="CE6" s="8">
        <v>360000</v>
      </c>
      <c r="CF6" s="8">
        <v>7366</v>
      </c>
      <c r="CG6" s="8">
        <v>13800</v>
      </c>
      <c r="CH6" s="19">
        <f>IF(CF6&lt;=0," ",IF(CE6&lt;=0," ",IF(CF6/CE6*100&gt;200,"СВ.200",CF6/CE6)))</f>
        <v>0.02046111111111111</v>
      </c>
      <c r="CI6" s="19">
        <f aca="true" t="shared" si="29" ref="CI6:CI11">IF(CG6=0," ",IF(CF6/CG6*100&gt;200,"св.200",CF6/CG6))</f>
        <v>0.533768115942029</v>
      </c>
      <c r="CJ6" s="20"/>
      <c r="CK6" s="20"/>
      <c r="CL6" s="20"/>
      <c r="CM6" s="19" t="str">
        <f>IF(CK6&lt;=0," ",IF(CJ6&lt;=0," ",IF(CK6/CJ6*100&gt;200,"СВ.200",CK6/CJ6)))</f>
        <v> </v>
      </c>
      <c r="CN6" s="19" t="str">
        <f aca="true" t="shared" si="30" ref="CN6:CN11">IF(CL6=0," ",IF(CK6/CL6*100&gt;200,"св.200",CK6/CL6))</f>
        <v> </v>
      </c>
      <c r="CO6" s="8">
        <v>6174409.4</v>
      </c>
      <c r="CP6" s="8"/>
      <c r="CQ6" s="8"/>
      <c r="CR6" s="19" t="str">
        <f aca="true" t="shared" si="31" ref="CR6:CR11">IF(CP6&lt;=0," ",IF(CO6&lt;=0," ",IF(CP6/CO6*100&gt;200,"СВ.200",CP6/CO6)))</f>
        <v> </v>
      </c>
      <c r="CS6" s="19" t="str">
        <f>IF(CQ6=0," ",IF(CP6/CQ6*100&gt;200,"св.200",CP6/CQ6))</f>
        <v> </v>
      </c>
      <c r="CT6" s="22">
        <v>80000</v>
      </c>
      <c r="CU6" s="8">
        <v>21557.68</v>
      </c>
      <c r="CV6" s="8">
        <v>21534.13</v>
      </c>
      <c r="CW6" s="19">
        <f aca="true" t="shared" si="32" ref="CW6:CW11">IF(CU6&lt;=0," ",IF(CT6&lt;=0," ",IF(CU6/CT6*100&gt;200,"СВ.200",CU6/CT6)))</f>
        <v>0.269471</v>
      </c>
      <c r="CX6" s="19">
        <f>IF(CV6=0," ",IF(CU6/CV6*100&gt;200,"св.200",CU6/CV6))</f>
        <v>1.0010936127904866</v>
      </c>
      <c r="CY6" s="20">
        <v>80000</v>
      </c>
      <c r="CZ6" s="20">
        <v>21557.68</v>
      </c>
      <c r="DA6" s="20">
        <v>21534.13</v>
      </c>
      <c r="DB6" s="19">
        <f aca="true" t="shared" si="33" ref="DB6:DB11">IF(CZ6&lt;=0," ",IF(CY6&lt;=0," ",IF(CZ6/CY6*100&gt;200,"СВ.200",CZ6/CY6)))</f>
        <v>0.269471</v>
      </c>
      <c r="DC6" s="19">
        <f>IF(DA6=0," ",IF(CZ6/DA6*100&gt;200,"св.200",CZ6/DA6))</f>
        <v>1.0010936127904866</v>
      </c>
      <c r="DD6" s="20"/>
      <c r="DE6" s="20"/>
      <c r="DF6" s="20"/>
      <c r="DG6" s="19" t="str">
        <f aca="true" t="shared" si="34" ref="DG6:DG11">IF(DE6&lt;=0," ",IF(DD6&lt;=0," ",IF(DE6/DD6*100&gt;200,"СВ.200",DE6/DD6)))</f>
        <v> </v>
      </c>
      <c r="DH6" s="19" t="str">
        <f aca="true" t="shared" si="35" ref="DH6:DH11">IF(DF6=0," ",IF(DE6/DF6*100&gt;200,"св.200",DE6/DF6))</f>
        <v> </v>
      </c>
      <c r="DI6" s="20"/>
      <c r="DJ6" s="20"/>
      <c r="DK6" s="20"/>
      <c r="DL6" s="19" t="str">
        <f aca="true" t="shared" si="36" ref="DL6:DL11">IF(DJ6&lt;=0," ",IF(DI6&lt;=0," ",IF(DJ6/DI6*100&gt;200,"СВ.200",DJ6/DI6)))</f>
        <v> </v>
      </c>
      <c r="DM6" s="19" t="str">
        <f aca="true" t="shared" si="37" ref="DM6:DM11">IF(DK6=0," ",IF(DJ6/DK6*100&gt;200,"св.200",DJ6/DK6))</f>
        <v> </v>
      </c>
      <c r="DN6" s="27"/>
      <c r="DO6" s="24"/>
      <c r="DP6" s="20"/>
      <c r="DQ6" s="19" t="str">
        <f>IF(DO6&lt;=0," ",IF(DP6&lt;=0," ",IF(DO6/DP6*100&gt;200,"СВ.200",DO6/DP6)))</f>
        <v> </v>
      </c>
      <c r="DR6" s="19" t="str">
        <f aca="true" t="shared" si="38" ref="DR6:DR11">IF(DP6=0," ",IF(DO6/DP6*100&gt;200,"св.200",DO6/DP6))</f>
        <v> </v>
      </c>
      <c r="DS6" s="8"/>
      <c r="DT6" s="20"/>
      <c r="DU6" s="19" t="str">
        <f aca="true" t="shared" si="39" ref="DU6:DU11">IF(DT6=0," ",IF(DS6/DT6*100&gt;200,"св.200",DS6/DT6))</f>
        <v> </v>
      </c>
      <c r="DV6" s="8">
        <v>300000</v>
      </c>
      <c r="DW6" s="8">
        <v>4760</v>
      </c>
      <c r="DX6" s="8">
        <v>4393.5</v>
      </c>
      <c r="DY6" s="19">
        <f aca="true" t="shared" si="40" ref="DY6:DY11">IF(DW6&lt;=0," ",IF(DV6&lt;=0," ",IF(DW6/DV6*100&gt;200,"СВ.200",DW6/DV6)))</f>
        <v>0.015866666666666668</v>
      </c>
      <c r="DZ6" s="39">
        <f aca="true" t="shared" si="41" ref="DZ6:DZ11">IF(DX6=0," ",IF(DW6/DX6*100&gt;200,"св.200",DW6/DX6))</f>
        <v>1.0834186866962559</v>
      </c>
      <c r="EA6" s="46"/>
      <c r="EB6" s="46"/>
    </row>
    <row r="7" spans="1:132" s="14" customFormat="1" ht="15.75" hidden="1" outlineLevel="1">
      <c r="A7" s="7" t="s">
        <v>3</v>
      </c>
      <c r="B7" s="18">
        <f t="shared" si="2"/>
        <v>122291573.35000001</v>
      </c>
      <c r="C7" s="18">
        <f t="shared" si="2"/>
        <v>14738793.670000002</v>
      </c>
      <c r="D7" s="18">
        <f t="shared" si="2"/>
        <v>15550367.929999998</v>
      </c>
      <c r="E7" s="19">
        <f t="shared" si="3"/>
        <v>0.12052174378211154</v>
      </c>
      <c r="F7" s="19">
        <f t="shared" si="4"/>
        <v>0.9478099641337556</v>
      </c>
      <c r="G7" s="13">
        <f t="shared" si="5"/>
        <v>68780348.01</v>
      </c>
      <c r="H7" s="17">
        <f t="shared" si="5"/>
        <v>14379016.530000001</v>
      </c>
      <c r="I7" s="13">
        <f t="shared" si="5"/>
        <v>15190570.739999998</v>
      </c>
      <c r="J7" s="19">
        <f t="shared" si="6"/>
        <v>0.2090570482125131</v>
      </c>
      <c r="K7" s="19">
        <f t="shared" si="7"/>
        <v>0.9465751337530062</v>
      </c>
      <c r="L7" s="8">
        <v>58300800</v>
      </c>
      <c r="M7" s="8">
        <v>14198054.72</v>
      </c>
      <c r="N7" s="8">
        <v>14504819.11</v>
      </c>
      <c r="O7" s="19">
        <f t="shared" si="8"/>
        <v>0.24353104451396895</v>
      </c>
      <c r="P7" s="19">
        <f t="shared" si="9"/>
        <v>0.978850864138767</v>
      </c>
      <c r="Q7" s="20"/>
      <c r="R7" s="20"/>
      <c r="S7" s="19"/>
      <c r="T7" s="20">
        <v>679548.01</v>
      </c>
      <c r="U7" s="20">
        <v>170665.38</v>
      </c>
      <c r="V7" s="20">
        <v>145199.58</v>
      </c>
      <c r="W7" s="19">
        <f t="shared" si="10"/>
        <v>0.25114543415409313</v>
      </c>
      <c r="X7" s="19">
        <f t="shared" si="11"/>
        <v>1.1753848048320803</v>
      </c>
      <c r="Y7" s="8">
        <v>0</v>
      </c>
      <c r="Z7" s="8"/>
      <c r="AA7" s="20"/>
      <c r="AB7" s="19" t="str">
        <f t="shared" si="12"/>
        <v> </v>
      </c>
      <c r="AC7" s="19" t="str">
        <f t="shared" si="13"/>
        <v> </v>
      </c>
      <c r="AD7" s="20"/>
      <c r="AE7" s="20"/>
      <c r="AF7" s="19" t="str">
        <f>IF(Z7&lt;=0," ",IF(AE7&lt;=0," ",IF(Z7/AE7*100&gt;200,"СВ.200",Z7/AE7)))</f>
        <v> </v>
      </c>
      <c r="AG7" s="8">
        <v>3100000</v>
      </c>
      <c r="AH7" s="8">
        <v>77435.44</v>
      </c>
      <c r="AI7" s="8">
        <v>-31372.96</v>
      </c>
      <c r="AJ7" s="19">
        <f t="shared" si="14"/>
        <v>0.02497917419354839</v>
      </c>
      <c r="AK7" s="19" t="str">
        <f>IF(AI7&lt;=0," ",IF(AH7/AI7*100&gt;200,"св.200",AH7/AI7))</f>
        <v> </v>
      </c>
      <c r="AL7" s="8">
        <v>6700000</v>
      </c>
      <c r="AM7" s="8">
        <v>-67139.01</v>
      </c>
      <c r="AN7" s="8">
        <v>571925.01</v>
      </c>
      <c r="AO7" s="19" t="str">
        <f>IF(AM7&lt;=0," ",IF(AL7&lt;=0," ",IF(AM7/AL7*100&gt;200,"СВ.200",AM7/AL7)))</f>
        <v> </v>
      </c>
      <c r="AP7" s="19" t="str">
        <f>IF(AM7&lt;=0," ",IF(AM7/AN7*100&gt;200,"св.200",AM7/AN7))</f>
        <v> </v>
      </c>
      <c r="AQ7" s="21"/>
      <c r="AR7" s="8"/>
      <c r="AS7" s="8"/>
      <c r="AT7" s="19" t="str">
        <f t="shared" si="16"/>
        <v> </v>
      </c>
      <c r="AU7" s="19" t="str">
        <f>IF(AS7=0," ",IF(AR7/AS7*100&gt;200,"св.200",AR7/AS7))</f>
        <v> </v>
      </c>
      <c r="AV7" s="8">
        <f t="shared" si="17"/>
        <v>53511225.34</v>
      </c>
      <c r="AW7" s="13">
        <f t="shared" si="18"/>
        <v>359777.1400000001</v>
      </c>
      <c r="AX7" s="8">
        <f t="shared" si="18"/>
        <v>359797.19</v>
      </c>
      <c r="AY7" s="19">
        <f t="shared" si="19"/>
        <v>0.006723395656033767</v>
      </c>
      <c r="AZ7" s="19">
        <f t="shared" si="20"/>
        <v>0.9999442741617857</v>
      </c>
      <c r="BA7" s="8">
        <v>384813.06</v>
      </c>
      <c r="BB7" s="8">
        <v>154518.82</v>
      </c>
      <c r="BC7" s="8">
        <v>56596.44</v>
      </c>
      <c r="BD7" s="19">
        <f t="shared" si="21"/>
        <v>0.40154255679368056</v>
      </c>
      <c r="BE7" s="19" t="str">
        <f>IF(BC7=0," ",IF(BB7/BC7*100&gt;200,"св.200",BB7/BC7))</f>
        <v>св.200</v>
      </c>
      <c r="BF7" s="20"/>
      <c r="BG7" s="20"/>
      <c r="BH7" s="23"/>
      <c r="BI7" s="19" t="str">
        <f t="shared" si="22"/>
        <v> </v>
      </c>
      <c r="BJ7" s="19" t="str">
        <f t="shared" si="23"/>
        <v> </v>
      </c>
      <c r="BK7" s="8">
        <v>96328.08</v>
      </c>
      <c r="BL7" s="8">
        <v>62370.15</v>
      </c>
      <c r="BM7" s="8">
        <v>14963.2</v>
      </c>
      <c r="BN7" s="19">
        <f t="shared" si="24"/>
        <v>0.6474763122030461</v>
      </c>
      <c r="BO7" s="19" t="str">
        <f>IF(BM7=0," ",IF(BL7/BM7*100&gt;200,"св.200",BL7/BM7))</f>
        <v>св.200</v>
      </c>
      <c r="BP7" s="20"/>
      <c r="BQ7" s="20"/>
      <c r="BR7" s="20"/>
      <c r="BS7" s="19" t="str">
        <f t="shared" si="25"/>
        <v> </v>
      </c>
      <c r="BT7" s="19" t="str">
        <f>IF(BR7=0," ",IF(BQ7/BR7*100&gt;200,"св.200",BQ7/BR7))</f>
        <v> </v>
      </c>
      <c r="BU7" s="20"/>
      <c r="BV7" s="20"/>
      <c r="BW7" s="20"/>
      <c r="BX7" s="19" t="str">
        <f t="shared" si="26"/>
        <v> </v>
      </c>
      <c r="BY7" s="19" t="str">
        <f t="shared" si="27"/>
        <v> </v>
      </c>
      <c r="BZ7" s="20">
        <v>362933</v>
      </c>
      <c r="CA7" s="20">
        <v>75328.16</v>
      </c>
      <c r="CB7" s="20">
        <v>17476.48</v>
      </c>
      <c r="CC7" s="19">
        <f t="shared" si="28"/>
        <v>0.20755390113326702</v>
      </c>
      <c r="CD7" s="19" t="str">
        <f>IF(CB7=0," ",IF(CA7/CB7*100&gt;200,"св.200",CA7/CB7))</f>
        <v>св.200</v>
      </c>
      <c r="CE7" s="8">
        <v>30000</v>
      </c>
      <c r="CF7" s="8">
        <v>22725.53</v>
      </c>
      <c r="CG7" s="8">
        <v>80627.56</v>
      </c>
      <c r="CH7" s="19">
        <f>IF(CF7&lt;=0," ",IF(CE7&lt;=0," ",IF(CF7/CE7*100&gt;200,"СВ.200",CF7/CE7)))</f>
        <v>0.7575176666666666</v>
      </c>
      <c r="CI7" s="19">
        <f t="shared" si="29"/>
        <v>0.2818580892191206</v>
      </c>
      <c r="CJ7" s="20"/>
      <c r="CK7" s="20"/>
      <c r="CL7" s="20"/>
      <c r="CM7" s="19" t="str">
        <f>IF(CK7&lt;=0," ",IF(CJ7&lt;=0," ",IF(CK7/CJ7*100&gt;200,"СВ.200",CK7/CJ7)))</f>
        <v> </v>
      </c>
      <c r="CN7" s="19" t="str">
        <f t="shared" si="30"/>
        <v> </v>
      </c>
      <c r="CO7" s="8">
        <v>52629651.2</v>
      </c>
      <c r="CP7" s="8">
        <v>32224.7</v>
      </c>
      <c r="CQ7" s="8">
        <v>82799.76</v>
      </c>
      <c r="CR7" s="19">
        <f t="shared" si="31"/>
        <v>0.000612291726531526</v>
      </c>
      <c r="CS7" s="19">
        <f>IF(CQ7=0," ",IF(CP7/CQ7*100&gt;200,"св.200",CP7/CQ7))</f>
        <v>0.38918832614973764</v>
      </c>
      <c r="CT7" s="22">
        <v>7500</v>
      </c>
      <c r="CU7" s="8">
        <v>12609.78</v>
      </c>
      <c r="CV7" s="8">
        <v>107333.75</v>
      </c>
      <c r="CW7" s="19">
        <f t="shared" si="32"/>
        <v>1.6813040000000001</v>
      </c>
      <c r="CX7" s="19">
        <f>IF(CV7=0," ",IF(CU7/CV7*100&gt;200,"св.200",CU7/CV7))</f>
        <v>0.11748196629671469</v>
      </c>
      <c r="CY7" s="20">
        <v>7500</v>
      </c>
      <c r="CZ7" s="20">
        <v>12609.78</v>
      </c>
      <c r="DA7" s="20">
        <v>107333.75</v>
      </c>
      <c r="DB7" s="19">
        <f t="shared" si="33"/>
        <v>1.6813040000000001</v>
      </c>
      <c r="DC7" s="19">
        <f>IF(DA7=0," ",IF(CZ7/DA7*100&gt;200,"св.200",CZ7/DA7))</f>
        <v>0.11748196629671469</v>
      </c>
      <c r="DD7" s="20"/>
      <c r="DE7" s="20"/>
      <c r="DF7" s="20"/>
      <c r="DG7" s="19" t="str">
        <f t="shared" si="34"/>
        <v> </v>
      </c>
      <c r="DH7" s="19" t="str">
        <f t="shared" si="35"/>
        <v> </v>
      </c>
      <c r="DI7" s="20"/>
      <c r="DJ7" s="20"/>
      <c r="DK7" s="20"/>
      <c r="DL7" s="19" t="str">
        <f t="shared" si="36"/>
        <v> </v>
      </c>
      <c r="DM7" s="19" t="str">
        <f t="shared" si="37"/>
        <v> </v>
      </c>
      <c r="DN7" s="27"/>
      <c r="DO7" s="25"/>
      <c r="DP7" s="20"/>
      <c r="DQ7" s="19" t="str">
        <f>IF(DO7&lt;=0," ",IF(DN7&lt;=0," ",IF(DO7/DN7*100&gt;200,"СВ.200",DO7/DN7)))</f>
        <v> </v>
      </c>
      <c r="DR7" s="19" t="str">
        <f t="shared" si="38"/>
        <v> </v>
      </c>
      <c r="DS7" s="8"/>
      <c r="DT7" s="20"/>
      <c r="DU7" s="19" t="str">
        <f t="shared" si="39"/>
        <v> </v>
      </c>
      <c r="DV7" s="8"/>
      <c r="DW7" s="8"/>
      <c r="DX7" s="8">
        <v>0</v>
      </c>
      <c r="DY7" s="19" t="str">
        <f t="shared" si="40"/>
        <v> </v>
      </c>
      <c r="DZ7" s="39" t="str">
        <f t="shared" si="41"/>
        <v> </v>
      </c>
      <c r="EA7" s="46"/>
      <c r="EB7" s="46"/>
    </row>
    <row r="8" spans="1:132" s="14" customFormat="1" ht="15.75" hidden="1" outlineLevel="1">
      <c r="A8" s="7" t="s">
        <v>5</v>
      </c>
      <c r="B8" s="18">
        <f t="shared" si="2"/>
        <v>1095539</v>
      </c>
      <c r="C8" s="18">
        <f t="shared" si="2"/>
        <v>299024.26</v>
      </c>
      <c r="D8" s="18">
        <f t="shared" si="2"/>
        <v>1460321.33</v>
      </c>
      <c r="E8" s="19">
        <f t="shared" si="3"/>
        <v>0.27294716116906836</v>
      </c>
      <c r="F8" s="19">
        <f t="shared" si="4"/>
        <v>0.20476607021825804</v>
      </c>
      <c r="G8" s="13">
        <f t="shared" si="5"/>
        <v>1000500</v>
      </c>
      <c r="H8" s="17">
        <f t="shared" si="5"/>
        <v>275664.51</v>
      </c>
      <c r="I8" s="13">
        <f t="shared" si="5"/>
        <v>1440061.58</v>
      </c>
      <c r="J8" s="19">
        <f t="shared" si="6"/>
        <v>0.2755267466266867</v>
      </c>
      <c r="K8" s="19">
        <f t="shared" si="7"/>
        <v>0.19142550140112757</v>
      </c>
      <c r="L8" s="8">
        <v>215500</v>
      </c>
      <c r="M8" s="8">
        <v>54219.82</v>
      </c>
      <c r="N8" s="8">
        <v>834817.9</v>
      </c>
      <c r="O8" s="19">
        <f t="shared" si="8"/>
        <v>0.25160009280742457</v>
      </c>
      <c r="P8" s="19">
        <f t="shared" si="9"/>
        <v>0.06494808029391799</v>
      </c>
      <c r="Q8" s="20">
        <v>742060.3555555556</v>
      </c>
      <c r="R8" s="20">
        <f>N8-Q8</f>
        <v>92757.54444444447</v>
      </c>
      <c r="S8" s="19">
        <f>M8/R8</f>
        <v>0.5845327226452617</v>
      </c>
      <c r="T8" s="20"/>
      <c r="U8" s="20"/>
      <c r="V8" s="20">
        <v>461194.82</v>
      </c>
      <c r="W8" s="19" t="str">
        <f t="shared" si="10"/>
        <v> </v>
      </c>
      <c r="X8" s="19" t="str">
        <f>IF(U8=0," ",IF(U8/V8*100&gt;200,"св.200",U8/V8))</f>
        <v> </v>
      </c>
      <c r="Y8" s="8">
        <v>5000</v>
      </c>
      <c r="Z8" s="8"/>
      <c r="AA8" s="20"/>
      <c r="AB8" s="19" t="str">
        <f t="shared" si="12"/>
        <v> </v>
      </c>
      <c r="AC8" s="19" t="str">
        <f t="shared" si="13"/>
        <v> </v>
      </c>
      <c r="AD8" s="20"/>
      <c r="AE8" s="20"/>
      <c r="AF8" s="19" t="str">
        <f>IF(Z8&lt;=0," ",IF(AE8&lt;=0," ",IF(Z8/AE8*100&gt;200,"СВ.200",Z8/AE8)))</f>
        <v> </v>
      </c>
      <c r="AG8" s="8">
        <v>100000</v>
      </c>
      <c r="AH8" s="8">
        <v>8311.4</v>
      </c>
      <c r="AI8" s="8">
        <v>2171.69</v>
      </c>
      <c r="AJ8" s="19">
        <f t="shared" si="14"/>
        <v>0.083114</v>
      </c>
      <c r="AK8" s="19" t="str">
        <f>IF(AH8&lt;=0," ",IF(AH8/AI8*100&gt;200,"св.200",AH8/AI8))</f>
        <v>св.200</v>
      </c>
      <c r="AL8" s="8">
        <v>680000</v>
      </c>
      <c r="AM8" s="8">
        <v>213133.29</v>
      </c>
      <c r="AN8" s="8">
        <v>141877.17</v>
      </c>
      <c r="AO8" s="19">
        <f>IF(AM8&lt;=0," ",IF(AL8&lt;=0," ",IF(AM8/AL8*100&gt;200,"СВ.200",AM8/AL8)))</f>
        <v>0.31343130882352943</v>
      </c>
      <c r="AP8" s="19">
        <f t="shared" si="15"/>
        <v>1.5022380979265373</v>
      </c>
      <c r="AQ8" s="8"/>
      <c r="AR8" s="8"/>
      <c r="AS8" s="8"/>
      <c r="AT8" s="19" t="str">
        <f t="shared" si="16"/>
        <v> </v>
      </c>
      <c r="AU8" s="19" t="str">
        <f>IF(AS8=0," ",IF(AR8/AS8*100&gt;200,"св.200",AR8/AS8))</f>
        <v> </v>
      </c>
      <c r="AV8" s="8">
        <f t="shared" si="17"/>
        <v>95039</v>
      </c>
      <c r="AW8" s="13">
        <f t="shared" si="18"/>
        <v>23359.75</v>
      </c>
      <c r="AX8" s="8">
        <f t="shared" si="18"/>
        <v>20259.75</v>
      </c>
      <c r="AY8" s="19">
        <f t="shared" si="19"/>
        <v>0.24579120150674985</v>
      </c>
      <c r="AZ8" s="19">
        <f t="shared" si="20"/>
        <v>1.153012746949</v>
      </c>
      <c r="BA8" s="8"/>
      <c r="BB8" s="8"/>
      <c r="BC8" s="8">
        <v>0</v>
      </c>
      <c r="BD8" s="19" t="str">
        <f t="shared" si="21"/>
        <v> </v>
      </c>
      <c r="BE8" s="19" t="str">
        <f>IF(BC8=0," ",IF(BB8/BC8*100&gt;200,"св.200",BB8/BC8))</f>
        <v> </v>
      </c>
      <c r="BF8" s="20"/>
      <c r="BG8" s="20"/>
      <c r="BH8" s="23"/>
      <c r="BI8" s="19" t="str">
        <f t="shared" si="22"/>
        <v> </v>
      </c>
      <c r="BJ8" s="19" t="str">
        <f t="shared" si="23"/>
        <v> </v>
      </c>
      <c r="BK8" s="8">
        <v>64239</v>
      </c>
      <c r="BL8" s="8">
        <v>16059.75</v>
      </c>
      <c r="BM8" s="8">
        <v>16059.75</v>
      </c>
      <c r="BN8" s="19">
        <f t="shared" si="24"/>
        <v>0.25</v>
      </c>
      <c r="BO8" s="19">
        <f>IF(BM8=0," ",IF(BL8/BM8*100&gt;200,"св.200",BL8/BM8))</f>
        <v>1</v>
      </c>
      <c r="BP8" s="20"/>
      <c r="BQ8" s="20"/>
      <c r="BR8" s="20"/>
      <c r="BS8" s="19" t="str">
        <f t="shared" si="25"/>
        <v> </v>
      </c>
      <c r="BT8" s="19" t="str">
        <f>IF(BR8=0," ",IF(BQ8/BR8*100&gt;200,"св.200",BQ8/BR8))</f>
        <v> </v>
      </c>
      <c r="BU8" s="20"/>
      <c r="BV8" s="20"/>
      <c r="BW8" s="20"/>
      <c r="BX8" s="19" t="str">
        <f t="shared" si="26"/>
        <v> </v>
      </c>
      <c r="BY8" s="19" t="str">
        <f t="shared" si="27"/>
        <v> </v>
      </c>
      <c r="BZ8" s="20"/>
      <c r="CA8" s="20"/>
      <c r="CB8" s="20"/>
      <c r="CC8" s="19" t="str">
        <f t="shared" si="28"/>
        <v> </v>
      </c>
      <c r="CD8" s="19" t="str">
        <f>IF(CB8=0," ",IF(CA8/CB8*100&gt;200,"св.200",CA8/CB8))</f>
        <v> </v>
      </c>
      <c r="CE8" s="8">
        <v>25000</v>
      </c>
      <c r="CF8" s="8">
        <v>6100</v>
      </c>
      <c r="CG8" s="8">
        <v>3000</v>
      </c>
      <c r="CH8" s="19">
        <f>IF(CF8&lt;=0," ",IF(CE8&lt;=0," ",IF(CF8/CE8*100&gt;200,"СВ.200",CF8/CE8)))</f>
        <v>0.244</v>
      </c>
      <c r="CI8" s="19" t="str">
        <f t="shared" si="29"/>
        <v>св.200</v>
      </c>
      <c r="CJ8" s="20"/>
      <c r="CK8" s="20"/>
      <c r="CL8" s="20"/>
      <c r="CM8" s="19" t="str">
        <f>IF(CK8&lt;=0," ",IF(CJ8&lt;=0," ",IF(CK8/CJ8*100&gt;200,"СВ.200",CK8/CJ8)))</f>
        <v> </v>
      </c>
      <c r="CN8" s="19" t="str">
        <f t="shared" si="30"/>
        <v> </v>
      </c>
      <c r="CO8" s="8"/>
      <c r="CP8" s="20"/>
      <c r="CQ8" s="20"/>
      <c r="CR8" s="19" t="str">
        <f t="shared" si="31"/>
        <v> </v>
      </c>
      <c r="CS8" s="19" t="str">
        <f>IF(CQ8=0," ",IF(CP8/CQ8*100&gt;200,"св.200",CP8/CQ8))</f>
        <v> </v>
      </c>
      <c r="CT8" s="22"/>
      <c r="CU8" s="8"/>
      <c r="CV8" s="20"/>
      <c r="CW8" s="19" t="str">
        <f t="shared" si="32"/>
        <v> </v>
      </c>
      <c r="CX8" s="19" t="str">
        <f>IF(CV8=0," ",IF(CU8/CV8*100&gt;200,"св.200",CU8/CV8))</f>
        <v> </v>
      </c>
      <c r="CY8" s="20"/>
      <c r="CZ8" s="20"/>
      <c r="DA8" s="20"/>
      <c r="DB8" s="19" t="str">
        <f t="shared" si="33"/>
        <v> </v>
      </c>
      <c r="DC8" s="19" t="str">
        <f>IF(DA8=0," ",IF(CZ8/DA8*100&gt;200,"св.200",CZ8/DA8))</f>
        <v> </v>
      </c>
      <c r="DD8" s="20"/>
      <c r="DE8" s="20"/>
      <c r="DF8" s="20"/>
      <c r="DG8" s="19" t="str">
        <f t="shared" si="34"/>
        <v> </v>
      </c>
      <c r="DH8" s="19" t="str">
        <f t="shared" si="35"/>
        <v> </v>
      </c>
      <c r="DI8" s="20"/>
      <c r="DJ8" s="20"/>
      <c r="DK8" s="20"/>
      <c r="DL8" s="19" t="str">
        <f t="shared" si="36"/>
        <v> </v>
      </c>
      <c r="DM8" s="19" t="str">
        <f t="shared" si="37"/>
        <v> </v>
      </c>
      <c r="DN8" s="42">
        <v>1000</v>
      </c>
      <c r="DO8" s="24"/>
      <c r="DP8" s="20"/>
      <c r="DQ8" s="19" t="str">
        <f>IF(DO8&lt;=0," ",IF(DN8&lt;=0," ",IF(DO8/DN8*100&gt;200,"СВ.200",DO8/DN8)))</f>
        <v> </v>
      </c>
      <c r="DR8" s="19" t="str">
        <f t="shared" si="38"/>
        <v> </v>
      </c>
      <c r="DS8" s="8"/>
      <c r="DT8" s="20"/>
      <c r="DU8" s="19" t="str">
        <f t="shared" si="39"/>
        <v> </v>
      </c>
      <c r="DV8" s="8">
        <v>4800</v>
      </c>
      <c r="DW8" s="8">
        <v>1200</v>
      </c>
      <c r="DX8" s="8">
        <v>1200</v>
      </c>
      <c r="DY8" s="19">
        <f t="shared" si="40"/>
        <v>0.25</v>
      </c>
      <c r="DZ8" s="39">
        <f t="shared" si="41"/>
        <v>1</v>
      </c>
      <c r="EA8" s="46"/>
      <c r="EB8" s="46"/>
    </row>
    <row r="9" spans="1:132" s="14" customFormat="1" ht="15.75" hidden="1" outlineLevel="1">
      <c r="A9" s="7" t="s">
        <v>0</v>
      </c>
      <c r="B9" s="18">
        <f t="shared" si="2"/>
        <v>923580</v>
      </c>
      <c r="C9" s="18">
        <f t="shared" si="2"/>
        <v>281597.49</v>
      </c>
      <c r="D9" s="18">
        <f t="shared" si="2"/>
        <v>164399.32</v>
      </c>
      <c r="E9" s="19">
        <f t="shared" si="3"/>
        <v>0.30489777821087505</v>
      </c>
      <c r="F9" s="19">
        <f t="shared" si="4"/>
        <v>1.7128871944239183</v>
      </c>
      <c r="G9" s="13">
        <f t="shared" si="5"/>
        <v>561250</v>
      </c>
      <c r="H9" s="17">
        <f t="shared" si="5"/>
        <v>264490.49</v>
      </c>
      <c r="I9" s="13">
        <f t="shared" si="5"/>
        <v>132763.32</v>
      </c>
      <c r="J9" s="19">
        <f t="shared" si="6"/>
        <v>0.4712525434298441</v>
      </c>
      <c r="K9" s="19">
        <f t="shared" si="7"/>
        <v>1.9921955100249074</v>
      </c>
      <c r="L9" s="8">
        <v>26250</v>
      </c>
      <c r="M9" s="8">
        <v>8577.04</v>
      </c>
      <c r="N9" s="8">
        <v>40767.3</v>
      </c>
      <c r="O9" s="19">
        <f t="shared" si="8"/>
        <v>0.326744380952381</v>
      </c>
      <c r="P9" s="19">
        <f t="shared" si="9"/>
        <v>0.21039019017693103</v>
      </c>
      <c r="Q9" s="20">
        <v>36237.600000000006</v>
      </c>
      <c r="R9" s="20">
        <f>N9-Q9</f>
        <v>4529.699999999997</v>
      </c>
      <c r="S9" s="19">
        <f>M9/R9</f>
        <v>1.8935117115923805</v>
      </c>
      <c r="T9" s="20"/>
      <c r="U9" s="20"/>
      <c r="V9" s="20">
        <v>61430.62</v>
      </c>
      <c r="W9" s="19" t="str">
        <f t="shared" si="10"/>
        <v> </v>
      </c>
      <c r="X9" s="19" t="str">
        <f>IF(U9=0," ",IF(U9/V9*100&gt;200,"св.200",U9/V9))</f>
        <v> </v>
      </c>
      <c r="Y9" s="8"/>
      <c r="Z9" s="8"/>
      <c r="AA9" s="20"/>
      <c r="AB9" s="19" t="str">
        <f t="shared" si="12"/>
        <v> </v>
      </c>
      <c r="AC9" s="19" t="str">
        <f t="shared" si="13"/>
        <v> </v>
      </c>
      <c r="AD9" s="20"/>
      <c r="AE9" s="20"/>
      <c r="AF9" s="19" t="str">
        <f>IF(Z9&lt;=0," ",IF(AE9&lt;=0," ",IF(Z9/AE9*100&gt;200,"СВ.200",Z9/AE9)))</f>
        <v> </v>
      </c>
      <c r="AG9" s="8">
        <v>35000</v>
      </c>
      <c r="AH9" s="8">
        <v>-308.14</v>
      </c>
      <c r="AI9" s="8">
        <v>99.42</v>
      </c>
      <c r="AJ9" s="19" t="str">
        <f t="shared" si="14"/>
        <v> </v>
      </c>
      <c r="AK9" s="19" t="str">
        <f>IF(AH9&lt;=0," ",IF(AH9/AI9*100&gt;200,"св.200",AH9/AI9))</f>
        <v> </v>
      </c>
      <c r="AL9" s="8">
        <v>500000</v>
      </c>
      <c r="AM9" s="8">
        <v>256221.59</v>
      </c>
      <c r="AN9" s="8">
        <v>30465.98</v>
      </c>
      <c r="AO9" s="19">
        <f>IF(AM9&lt;=0," ",IF(AL9&lt;=0," ",IF(AM9/AL9*100&gt;200,"СВ.200",AM9/AL9)))</f>
        <v>0.51244318</v>
      </c>
      <c r="AP9" s="19" t="str">
        <f t="shared" si="15"/>
        <v>св.200</v>
      </c>
      <c r="AQ9" s="8"/>
      <c r="AR9" s="8"/>
      <c r="AS9" s="8"/>
      <c r="AT9" s="19" t="str">
        <f t="shared" si="16"/>
        <v> </v>
      </c>
      <c r="AU9" s="19" t="str">
        <f>IF(AS9=0," ",IF(AR9/AS9*100&gt;200,"св.200",AR9/AS9))</f>
        <v> </v>
      </c>
      <c r="AV9" s="8">
        <f t="shared" si="17"/>
        <v>362330</v>
      </c>
      <c r="AW9" s="13">
        <f t="shared" si="18"/>
        <v>17107</v>
      </c>
      <c r="AX9" s="8">
        <f t="shared" si="18"/>
        <v>31636</v>
      </c>
      <c r="AY9" s="19">
        <f t="shared" si="19"/>
        <v>0.047213865812932965</v>
      </c>
      <c r="AZ9" s="19">
        <f t="shared" si="20"/>
        <v>0.540744721203692</v>
      </c>
      <c r="BA9" s="8"/>
      <c r="BB9" s="8"/>
      <c r="BC9" s="8">
        <v>0</v>
      </c>
      <c r="BD9" s="19" t="str">
        <f t="shared" si="21"/>
        <v> </v>
      </c>
      <c r="BE9" s="19" t="str">
        <f>IF(BC9=0," ",IF(BB9/BC9*100&gt;200,"св.200",BB9/BC9))</f>
        <v> </v>
      </c>
      <c r="BF9" s="20">
        <v>285500</v>
      </c>
      <c r="BG9" s="20"/>
      <c r="BH9" s="23"/>
      <c r="BI9" s="19" t="str">
        <f t="shared" si="22"/>
        <v> </v>
      </c>
      <c r="BJ9" s="19" t="str">
        <f t="shared" si="23"/>
        <v> </v>
      </c>
      <c r="BK9" s="8">
        <v>48830</v>
      </c>
      <c r="BL9" s="8">
        <v>12207</v>
      </c>
      <c r="BM9" s="8">
        <v>24336</v>
      </c>
      <c r="BN9" s="19">
        <f t="shared" si="24"/>
        <v>0.2499897603932009</v>
      </c>
      <c r="BO9" s="19">
        <f>IF(BM9=0," ",IF(BL9/BM9*100&gt;200,"св.200",BL9/BM9))</f>
        <v>0.5016025641025641</v>
      </c>
      <c r="BP9" s="20"/>
      <c r="BQ9" s="20"/>
      <c r="BR9" s="20"/>
      <c r="BS9" s="19" t="str">
        <f t="shared" si="25"/>
        <v> </v>
      </c>
      <c r="BT9" s="19" t="str">
        <f>IF(BR9=0," ",IF(BQ9/BR9*100&gt;200,"св.200",BQ9/BR9))</f>
        <v> </v>
      </c>
      <c r="BU9" s="20"/>
      <c r="BV9" s="20"/>
      <c r="BW9" s="20"/>
      <c r="BX9" s="19" t="str">
        <f t="shared" si="26"/>
        <v> </v>
      </c>
      <c r="BY9" s="19" t="str">
        <f t="shared" si="27"/>
        <v> </v>
      </c>
      <c r="BZ9" s="20"/>
      <c r="CA9" s="20"/>
      <c r="CB9" s="20"/>
      <c r="CC9" s="19" t="str">
        <f t="shared" si="28"/>
        <v> </v>
      </c>
      <c r="CD9" s="19" t="str">
        <f>IF(CB9=0," ",IF(CA9/CB9*100&gt;200,"св.200",CA9/CB9))</f>
        <v> </v>
      </c>
      <c r="CE9" s="8">
        <v>28000</v>
      </c>
      <c r="CF9" s="8">
        <v>4900</v>
      </c>
      <c r="CG9" s="8">
        <v>6300</v>
      </c>
      <c r="CH9" s="19">
        <f>IF(CF9&lt;=0," ",IF(CE9&lt;=0," ",IF(CF9/CE9*100&gt;200,"СВ.200",CF9/CE9)))</f>
        <v>0.175</v>
      </c>
      <c r="CI9" s="19">
        <f t="shared" si="29"/>
        <v>0.7777777777777778</v>
      </c>
      <c r="CJ9" s="20"/>
      <c r="CK9" s="20"/>
      <c r="CL9" s="20"/>
      <c r="CM9" s="19" t="str">
        <f>IF(CK9&lt;=0," ",IF(CJ9&lt;=0," ",IF(CK9/CJ9*100&gt;200,"СВ.200",CK9/CJ9)))</f>
        <v> </v>
      </c>
      <c r="CN9" s="19" t="str">
        <f t="shared" si="30"/>
        <v> </v>
      </c>
      <c r="CO9" s="8"/>
      <c r="CP9" s="20"/>
      <c r="CQ9" s="20"/>
      <c r="CR9" s="19" t="str">
        <f t="shared" si="31"/>
        <v> </v>
      </c>
      <c r="CS9" s="19" t="str">
        <f>IF(CQ9=0," ",IF(CP9/CQ9*100&gt;200,"св.200",CP9/CQ9))</f>
        <v> </v>
      </c>
      <c r="CT9" s="22"/>
      <c r="CU9" s="8"/>
      <c r="CV9" s="20"/>
      <c r="CW9" s="19" t="str">
        <f t="shared" si="32"/>
        <v> </v>
      </c>
      <c r="CX9" s="19" t="str">
        <f>IF(CV9=0," ",IF(CU9/CV9*100&gt;200,"св.200",CU9/CV9))</f>
        <v> </v>
      </c>
      <c r="CY9" s="20"/>
      <c r="CZ9" s="20"/>
      <c r="DA9" s="20"/>
      <c r="DB9" s="19" t="str">
        <f t="shared" si="33"/>
        <v> </v>
      </c>
      <c r="DC9" s="19" t="str">
        <f>IF(DA9=0," ",IF(CZ9/DA9*100&gt;200,"св.200",CZ9/DA9))</f>
        <v> </v>
      </c>
      <c r="DD9" s="20"/>
      <c r="DE9" s="20"/>
      <c r="DF9" s="20"/>
      <c r="DG9" s="19" t="str">
        <f t="shared" si="34"/>
        <v> </v>
      </c>
      <c r="DH9" s="19" t="str">
        <f t="shared" si="35"/>
        <v> </v>
      </c>
      <c r="DI9" s="20"/>
      <c r="DJ9" s="20"/>
      <c r="DK9" s="20"/>
      <c r="DL9" s="19" t="str">
        <f t="shared" si="36"/>
        <v> </v>
      </c>
      <c r="DM9" s="19" t="str">
        <f t="shared" si="37"/>
        <v> </v>
      </c>
      <c r="DN9" s="27"/>
      <c r="DO9" s="24"/>
      <c r="DP9" s="20"/>
      <c r="DQ9" s="19" t="str">
        <f>IF(DO9&lt;=0," ",IF(DN9&lt;=0," ",IF(DO9/DN9*100&gt;200,"СВ.200",DO9/DN9)))</f>
        <v> </v>
      </c>
      <c r="DR9" s="19" t="str">
        <f t="shared" si="38"/>
        <v> </v>
      </c>
      <c r="DS9" s="8"/>
      <c r="DT9" s="20"/>
      <c r="DU9" s="19" t="str">
        <f t="shared" si="39"/>
        <v> </v>
      </c>
      <c r="DV9" s="8"/>
      <c r="DW9" s="8"/>
      <c r="DX9" s="8">
        <v>1000</v>
      </c>
      <c r="DY9" s="19" t="str">
        <f t="shared" si="40"/>
        <v> </v>
      </c>
      <c r="DZ9" s="39" t="str">
        <f>IF(DW9=0," ",IF(DW9/DX9*100&gt;200,"св.200",DW9/DX9))</f>
        <v> </v>
      </c>
      <c r="EA9" s="46"/>
      <c r="EB9" s="46"/>
    </row>
    <row r="10" spans="1:132" s="14" customFormat="1" ht="16.5" customHeight="1" hidden="1" outlineLevel="1">
      <c r="A10" s="7" t="s">
        <v>4</v>
      </c>
      <c r="B10" s="18">
        <f t="shared" si="2"/>
        <v>467502</v>
      </c>
      <c r="C10" s="18">
        <f t="shared" si="2"/>
        <v>38125.23</v>
      </c>
      <c r="D10" s="18">
        <f t="shared" si="2"/>
        <v>390153.52</v>
      </c>
      <c r="E10" s="19">
        <f t="shared" si="3"/>
        <v>0.08155094523659792</v>
      </c>
      <c r="F10" s="19">
        <f t="shared" si="4"/>
        <v>0.09771853397606153</v>
      </c>
      <c r="G10" s="13">
        <f t="shared" si="5"/>
        <v>404000</v>
      </c>
      <c r="H10" s="17">
        <f t="shared" si="5"/>
        <v>24166.230000000003</v>
      </c>
      <c r="I10" s="13">
        <f t="shared" si="5"/>
        <v>230508.55</v>
      </c>
      <c r="J10" s="19">
        <f t="shared" si="6"/>
        <v>0.059817400990099016</v>
      </c>
      <c r="K10" s="19">
        <f t="shared" si="7"/>
        <v>0.10483875760790654</v>
      </c>
      <c r="L10" s="8">
        <v>43000</v>
      </c>
      <c r="M10" s="8">
        <v>8567.27</v>
      </c>
      <c r="N10" s="8">
        <v>75253.05</v>
      </c>
      <c r="O10" s="19">
        <f t="shared" si="8"/>
        <v>0.19923883720930233</v>
      </c>
      <c r="P10" s="19">
        <f t="shared" si="9"/>
        <v>0.11384614975738525</v>
      </c>
      <c r="Q10" s="20">
        <v>66891.6</v>
      </c>
      <c r="R10" s="20">
        <f>N10-Q10</f>
        <v>8361.449999999997</v>
      </c>
      <c r="S10" s="19">
        <f>M10/R10</f>
        <v>1.0246153478164677</v>
      </c>
      <c r="T10" s="20"/>
      <c r="U10" s="20"/>
      <c r="V10" s="20">
        <v>125653.48</v>
      </c>
      <c r="W10" s="19" t="str">
        <f t="shared" si="10"/>
        <v> </v>
      </c>
      <c r="X10" s="19" t="str">
        <f>IF(U10=0," ",IF(U10/V10*100&gt;200,"св.200",U10/V10))</f>
        <v> </v>
      </c>
      <c r="Y10" s="8"/>
      <c r="Z10" s="8"/>
      <c r="AA10" s="20"/>
      <c r="AB10" s="19" t="str">
        <f t="shared" si="12"/>
        <v> </v>
      </c>
      <c r="AC10" s="19" t="str">
        <f t="shared" si="13"/>
        <v> </v>
      </c>
      <c r="AD10" s="20"/>
      <c r="AE10" s="20"/>
      <c r="AF10" s="19" t="str">
        <f>IF(Z10&lt;=0," ",IF(AE10&lt;=0," ",IF(Z10/AE10*100&gt;200,"СВ.200",Z10/AE10)))</f>
        <v> </v>
      </c>
      <c r="AG10" s="8">
        <v>11000</v>
      </c>
      <c r="AH10" s="8">
        <v>44.11</v>
      </c>
      <c r="AI10" s="8">
        <v>142.37</v>
      </c>
      <c r="AJ10" s="19">
        <f t="shared" si="14"/>
        <v>0.00401</v>
      </c>
      <c r="AK10" s="19">
        <f>IF(AI10=0," ",IF(AH10/AI10*100&gt;200,"св.200",AH10/AI10))</f>
        <v>0.30982650839362225</v>
      </c>
      <c r="AL10" s="8">
        <v>342000</v>
      </c>
      <c r="AM10" s="8">
        <v>11454.85</v>
      </c>
      <c r="AN10" s="8">
        <v>26459.65</v>
      </c>
      <c r="AO10" s="19">
        <f>IF(AM10&lt;=0," ",IF(AL10&lt;=0," ",IF(AM10/AL10*100&gt;200,"СВ.200",AM10/AL10)))</f>
        <v>0.0334937134502924</v>
      </c>
      <c r="AP10" s="19">
        <f t="shared" si="15"/>
        <v>0.43291766897899253</v>
      </c>
      <c r="AQ10" s="8">
        <v>8000</v>
      </c>
      <c r="AR10" s="8">
        <v>4100</v>
      </c>
      <c r="AS10" s="8">
        <v>3000</v>
      </c>
      <c r="AT10" s="19">
        <f t="shared" si="16"/>
        <v>0.5125</v>
      </c>
      <c r="AU10" s="19">
        <f>IF(AS10=0," ",IF(AR10/AS10*100&gt;200,"св.200",AR10/AS10))</f>
        <v>1.3666666666666667</v>
      </c>
      <c r="AV10" s="8">
        <f t="shared" si="17"/>
        <v>63502</v>
      </c>
      <c r="AW10" s="13">
        <f t="shared" si="18"/>
        <v>13959</v>
      </c>
      <c r="AX10" s="8">
        <f t="shared" si="18"/>
        <v>159644.97</v>
      </c>
      <c r="AY10" s="19">
        <f>IF(AW10&lt;=0," ",IF(AV10&lt;=0," ",IF(AW10/AV10*100&gt;200,"СВ.200",AW10/AV10)))</f>
        <v>0.2198198481937577</v>
      </c>
      <c r="AZ10" s="19">
        <f t="shared" si="20"/>
        <v>0.08743776894442712</v>
      </c>
      <c r="BA10" s="8"/>
      <c r="BB10" s="8"/>
      <c r="BC10" s="8">
        <v>0</v>
      </c>
      <c r="BD10" s="19" t="str">
        <f t="shared" si="21"/>
        <v> </v>
      </c>
      <c r="BE10" s="19" t="str">
        <f>IF(BC10=0," ",IF(BB10/BC10*100&gt;200,"св.200",BB10/BC10))</f>
        <v> </v>
      </c>
      <c r="BF10" s="20"/>
      <c r="BG10" s="20">
        <v>594</v>
      </c>
      <c r="BH10" s="23"/>
      <c r="BI10" s="19" t="str">
        <f t="shared" si="22"/>
        <v> </v>
      </c>
      <c r="BJ10" s="19" t="str">
        <f t="shared" si="23"/>
        <v> </v>
      </c>
      <c r="BK10" s="8">
        <v>41502</v>
      </c>
      <c r="BL10" s="8">
        <v>7365</v>
      </c>
      <c r="BM10" s="8">
        <v>7365</v>
      </c>
      <c r="BN10" s="19">
        <f t="shared" si="24"/>
        <v>0.1774613271649559</v>
      </c>
      <c r="BO10" s="19">
        <f>IF(BM10=0," ",IF(BL10/BM10*100&gt;200,"св.200",BL10/BM10))</f>
        <v>1</v>
      </c>
      <c r="BP10" s="20"/>
      <c r="BQ10" s="20"/>
      <c r="BR10" s="20"/>
      <c r="BS10" s="19" t="str">
        <f t="shared" si="25"/>
        <v> </v>
      </c>
      <c r="BT10" s="19" t="str">
        <f>IF(BR10=0," ",IF(BQ10/BR10*100&gt;200,"св.200",BQ10/BR10))</f>
        <v> </v>
      </c>
      <c r="BU10" s="20"/>
      <c r="BV10" s="20"/>
      <c r="BW10" s="20"/>
      <c r="BX10" s="19" t="str">
        <f t="shared" si="26"/>
        <v> </v>
      </c>
      <c r="BY10" s="19" t="str">
        <f t="shared" si="27"/>
        <v> </v>
      </c>
      <c r="BZ10" s="20"/>
      <c r="CA10" s="20"/>
      <c r="CB10" s="20"/>
      <c r="CC10" s="19" t="str">
        <f t="shared" si="28"/>
        <v> </v>
      </c>
      <c r="CD10" s="19" t="str">
        <f>IF(CB10=0," ",IF(CA10/CB10*100&gt;200,"св.200",CA10/CB10))</f>
        <v> </v>
      </c>
      <c r="CE10" s="8">
        <v>22000</v>
      </c>
      <c r="CF10" s="8">
        <v>6000</v>
      </c>
      <c r="CG10" s="8">
        <v>9400</v>
      </c>
      <c r="CH10" s="19">
        <f>IF(CF10&lt;=0," ",IF(CE10&lt;=0," ",IF(CF10/CE10*100&gt;200,"СВ.200",CF10/CE10)))</f>
        <v>0.2727272727272727</v>
      </c>
      <c r="CI10" s="19">
        <f t="shared" si="29"/>
        <v>0.6382978723404256</v>
      </c>
      <c r="CJ10" s="20"/>
      <c r="CK10" s="20"/>
      <c r="CL10" s="20"/>
      <c r="CM10" s="19" t="str">
        <f>IF(CK10&lt;=0," ",IF(CJ10&lt;=0," ",IF(CK10/CJ10*100&gt;200,"СВ.200",CK10/CJ10)))</f>
        <v> </v>
      </c>
      <c r="CN10" s="19" t="str">
        <f t="shared" si="30"/>
        <v> </v>
      </c>
      <c r="CO10" s="20"/>
      <c r="CP10" s="20"/>
      <c r="CQ10" s="20">
        <v>142879.97</v>
      </c>
      <c r="CR10" s="19" t="str">
        <f t="shared" si="31"/>
        <v> </v>
      </c>
      <c r="CS10" s="19" t="str">
        <f>IF(CP10=0," ",IF(CP10/CQ10*100&gt;200,"св.200",CP10/CQ10))</f>
        <v> </v>
      </c>
      <c r="CT10" s="22"/>
      <c r="CU10" s="8"/>
      <c r="CV10" s="20"/>
      <c r="CW10" s="19" t="str">
        <f t="shared" si="32"/>
        <v> </v>
      </c>
      <c r="CX10" s="19" t="str">
        <f>IF(CV10=0," ",IF(CU10/CV10*100&gt;200,"св.200",CU10/CV10))</f>
        <v> </v>
      </c>
      <c r="CY10" s="20"/>
      <c r="CZ10" s="20"/>
      <c r="DA10" s="20"/>
      <c r="DB10" s="19" t="str">
        <f t="shared" si="33"/>
        <v> </v>
      </c>
      <c r="DC10" s="19" t="str">
        <f>IF(DA10=0," ",IF(CZ10/DA10*100&gt;200,"св.200",CZ10/DA10))</f>
        <v> </v>
      </c>
      <c r="DD10" s="20"/>
      <c r="DE10" s="20"/>
      <c r="DF10" s="20"/>
      <c r="DG10" s="19" t="str">
        <f t="shared" si="34"/>
        <v> </v>
      </c>
      <c r="DH10" s="19" t="str">
        <f t="shared" si="35"/>
        <v> </v>
      </c>
      <c r="DI10" s="20"/>
      <c r="DJ10" s="20"/>
      <c r="DK10" s="20"/>
      <c r="DL10" s="19" t="str">
        <f t="shared" si="36"/>
        <v> </v>
      </c>
      <c r="DM10" s="19" t="str">
        <f t="shared" si="37"/>
        <v> </v>
      </c>
      <c r="DN10" s="27"/>
      <c r="DO10" s="24"/>
      <c r="DP10" s="20"/>
      <c r="DQ10" s="19" t="str">
        <f>IF(DO10&lt;=0," ",IF(DN10&lt;=0," ",IF(DO10/DN10*100&gt;200,"СВ.200",DO10/DN10)))</f>
        <v> </v>
      </c>
      <c r="DR10" s="19" t="str">
        <f t="shared" si="38"/>
        <v> </v>
      </c>
      <c r="DS10" s="8"/>
      <c r="DT10" s="20"/>
      <c r="DU10" s="19" t="str">
        <f t="shared" si="39"/>
        <v> </v>
      </c>
      <c r="DV10" s="8"/>
      <c r="DW10" s="8"/>
      <c r="DX10" s="8">
        <v>0</v>
      </c>
      <c r="DY10" s="19" t="str">
        <f t="shared" si="40"/>
        <v> </v>
      </c>
      <c r="DZ10" s="39" t="str">
        <f t="shared" si="41"/>
        <v> </v>
      </c>
      <c r="EA10" s="46"/>
      <c r="EB10" s="46"/>
    </row>
    <row r="11" spans="1:132" s="14" customFormat="1" ht="15.75" outlineLevel="1">
      <c r="A11" s="7" t="s">
        <v>2</v>
      </c>
      <c r="B11" s="18">
        <f>G11+AV11</f>
        <v>31155900</v>
      </c>
      <c r="C11" s="18">
        <f>H11+AW11</f>
        <v>6612302.21</v>
      </c>
      <c r="D11" s="18">
        <f>I11+AX11</f>
        <v>7334584.539999999</v>
      </c>
      <c r="E11" s="19">
        <f t="shared" si="3"/>
        <v>0.21223274596464875</v>
      </c>
      <c r="F11" s="19">
        <f t="shared" si="4"/>
        <v>0.9015237569270693</v>
      </c>
      <c r="G11" s="13">
        <f>Y11++AL11+L11+AG11+AQ11+T11</f>
        <v>30193700</v>
      </c>
      <c r="H11" s="17">
        <f>Z11++AM11+M11+AH11+AR11+U11</f>
        <v>6567682.75</v>
      </c>
      <c r="I11" s="13">
        <f>AA11++AN11+N11+AI11+AS11+V11</f>
        <v>7062924.779999999</v>
      </c>
      <c r="J11" s="19">
        <f t="shared" si="6"/>
        <v>0.21751831507897343</v>
      </c>
      <c r="K11" s="19">
        <f t="shared" si="7"/>
        <v>0.9298814520292825</v>
      </c>
      <c r="L11" s="8">
        <v>25610500</v>
      </c>
      <c r="M11" s="8">
        <v>5476829.2</v>
      </c>
      <c r="N11" s="8">
        <v>5880117.34</v>
      </c>
      <c r="O11" s="19">
        <f t="shared" si="8"/>
        <v>0.21385092833017708</v>
      </c>
      <c r="P11" s="19">
        <f t="shared" si="9"/>
        <v>0.9314149503009749</v>
      </c>
      <c r="Q11" s="20"/>
      <c r="R11" s="20"/>
      <c r="S11" s="19"/>
      <c r="T11" s="20">
        <v>1203200</v>
      </c>
      <c r="U11" s="20">
        <v>305669.38</v>
      </c>
      <c r="V11" s="20">
        <v>260614.63</v>
      </c>
      <c r="W11" s="19">
        <f t="shared" si="10"/>
        <v>0.2540470246010638</v>
      </c>
      <c r="X11" s="19">
        <f t="shared" si="11"/>
        <v>1.172878821116067</v>
      </c>
      <c r="Y11" s="8"/>
      <c r="Z11" s="8">
        <v>25947.5</v>
      </c>
      <c r="AA11" s="8">
        <v>5437</v>
      </c>
      <c r="AB11" s="19" t="str">
        <f t="shared" si="12"/>
        <v> </v>
      </c>
      <c r="AC11" s="19" t="str">
        <f t="shared" si="13"/>
        <v>св.200</v>
      </c>
      <c r="AD11" s="20"/>
      <c r="AE11" s="20">
        <f>AA11-AD11</f>
        <v>5437</v>
      </c>
      <c r="AF11" s="19" t="str">
        <f>IF(Z11&lt;=0," ",IF(AE11&lt;=0," ",IF(Z11/AE11*100&gt;200,"СВ.200",Z11/AE11)))</f>
        <v>СВ.200</v>
      </c>
      <c r="AG11" s="8">
        <v>430000</v>
      </c>
      <c r="AH11" s="8">
        <v>-45329.11</v>
      </c>
      <c r="AI11" s="8">
        <v>17450.21</v>
      </c>
      <c r="AJ11" s="19" t="str">
        <f t="shared" si="14"/>
        <v> </v>
      </c>
      <c r="AK11" s="19" t="str">
        <f>IF(AH11&lt;=0," ",IF(AH11/AI11*100&gt;200,"св.200",AH11/AI11))</f>
        <v> </v>
      </c>
      <c r="AL11" s="8">
        <v>2950000</v>
      </c>
      <c r="AM11" s="8">
        <v>804565.78</v>
      </c>
      <c r="AN11" s="8">
        <v>899305.6</v>
      </c>
      <c r="AO11" s="19">
        <f>IF(AM11&lt;=0," ",IF(AL11&lt;=0," ",IF(AM11/AL11*100&gt;200,"СВ.200",AM11/AL11)))</f>
        <v>0.2727341627118644</v>
      </c>
      <c r="AP11" s="19">
        <f t="shared" si="15"/>
        <v>0.8946522516928618</v>
      </c>
      <c r="AQ11" s="8"/>
      <c r="AR11" s="8"/>
      <c r="AS11" s="8">
        <v>0</v>
      </c>
      <c r="AT11" s="19" t="str">
        <f t="shared" si="16"/>
        <v> </v>
      </c>
      <c r="AU11" s="19" t="str">
        <f>IF(AS11=0," ",IF(AR11/AS11*100&gt;200,"св.200",AR11/AS11))</f>
        <v> </v>
      </c>
      <c r="AV11" s="8">
        <f t="shared" si="17"/>
        <v>962200</v>
      </c>
      <c r="AW11" s="13">
        <f>BB11+BG11+BL11+BQ11+BV11+CA11+CF11+CK11+CP11+CU11+DJ11+DO11+DS11+DW11</f>
        <v>44619.46</v>
      </c>
      <c r="AX11" s="8">
        <f>BC11+BH11+BM11+BR11+BW11+CB11+CG11+CL11+CQ11+CV11+DK11+DP11+DT11+DX11</f>
        <v>271659.76</v>
      </c>
      <c r="AY11" s="19">
        <f t="shared" si="19"/>
        <v>0.04637233423404698</v>
      </c>
      <c r="AZ11" s="19">
        <f t="shared" si="20"/>
        <v>0.16424758676073334</v>
      </c>
      <c r="BA11" s="8">
        <v>496100</v>
      </c>
      <c r="BB11" s="8">
        <v>44492.52</v>
      </c>
      <c r="BC11" s="8">
        <v>43758.91</v>
      </c>
      <c r="BD11" s="19">
        <f t="shared" si="21"/>
        <v>0.08968457972183028</v>
      </c>
      <c r="BE11" s="19">
        <f>IF(BC11=0," ",IF(BB11/BC11*100&gt;200,"св.200",BB11/BC11))</f>
        <v>1.016764814297248</v>
      </c>
      <c r="BF11" s="20"/>
      <c r="BG11" s="20"/>
      <c r="BH11" s="23"/>
      <c r="BI11" s="19" t="str">
        <f t="shared" si="22"/>
        <v> </v>
      </c>
      <c r="BJ11" s="19" t="str">
        <f t="shared" si="23"/>
        <v> </v>
      </c>
      <c r="BK11" s="8"/>
      <c r="BL11" s="8"/>
      <c r="BM11" s="8">
        <v>27204.96</v>
      </c>
      <c r="BN11" s="19" t="str">
        <f t="shared" si="24"/>
        <v> </v>
      </c>
      <c r="BO11" s="19" t="str">
        <f>IF(BL11=0," ",IF(BL11/BM11*100&gt;200,"св.200",BL11/BM11))</f>
        <v> </v>
      </c>
      <c r="BP11" s="20">
        <v>171100</v>
      </c>
      <c r="BQ11" s="20"/>
      <c r="BR11" s="20">
        <v>42788.7</v>
      </c>
      <c r="BS11" s="19" t="str">
        <f t="shared" si="25"/>
        <v> </v>
      </c>
      <c r="BT11" s="19" t="str">
        <f>IF(BQ11=0," ",IF(BQ11/BR11*100&gt;200,"св.200",BQ11/BR11))</f>
        <v> </v>
      </c>
      <c r="BU11" s="20"/>
      <c r="BV11" s="20"/>
      <c r="BW11" s="20"/>
      <c r="BX11" s="19" t="str">
        <f t="shared" si="26"/>
        <v> </v>
      </c>
      <c r="BY11" s="19" t="str">
        <f t="shared" si="27"/>
        <v> </v>
      </c>
      <c r="BZ11" s="20">
        <v>90000</v>
      </c>
      <c r="CA11" s="8"/>
      <c r="CB11" s="8">
        <v>150.36</v>
      </c>
      <c r="CC11" s="19" t="str">
        <f t="shared" si="28"/>
        <v> </v>
      </c>
      <c r="CD11" s="19" t="str">
        <f>IF(CA11=0," ",IF(CA11/CB11*100&gt;200,"св.200",CA11/CB11))</f>
        <v> </v>
      </c>
      <c r="CE11" s="20"/>
      <c r="CF11" s="20"/>
      <c r="CG11" s="20">
        <v>0</v>
      </c>
      <c r="CH11" s="19" t="str">
        <f>IF(CF11&lt;=0," ",IF(CE11&lt;=0," ",IF(CF11/CE11*100&gt;200,"СВ.200",CF11/CE11)))</f>
        <v> </v>
      </c>
      <c r="CI11" s="19" t="str">
        <f t="shared" si="29"/>
        <v> </v>
      </c>
      <c r="CJ11" s="20"/>
      <c r="CK11" s="20"/>
      <c r="CL11" s="20"/>
      <c r="CM11" s="19" t="str">
        <f>IF(CK11&lt;=0," ",IF(CJ11&lt;=0," ",IF(CK11/CJ11*100&gt;200,"СВ.200",CK11/CJ11)))</f>
        <v> </v>
      </c>
      <c r="CN11" s="19" t="str">
        <f t="shared" si="30"/>
        <v> </v>
      </c>
      <c r="CO11" s="8">
        <v>200000</v>
      </c>
      <c r="CP11" s="8"/>
      <c r="CQ11" s="8">
        <v>157000</v>
      </c>
      <c r="CR11" s="19" t="str">
        <f t="shared" si="31"/>
        <v> </v>
      </c>
      <c r="CS11" s="19" t="str">
        <f>IF(CP11=0," ",IF(CP11/CQ11*100&gt;200,"св.200",CP11/CQ11))</f>
        <v> </v>
      </c>
      <c r="CT11" s="22">
        <v>5000</v>
      </c>
      <c r="CU11" s="37"/>
      <c r="CV11" s="37">
        <v>756.83</v>
      </c>
      <c r="CW11" s="31" t="str">
        <f t="shared" si="32"/>
        <v> </v>
      </c>
      <c r="CX11" s="19" t="str">
        <f>IF(CU11=0," ",IF(CU11/CV11*100&gt;200,"св.200",CU11/CV11))</f>
        <v> </v>
      </c>
      <c r="CY11" s="20">
        <v>5000</v>
      </c>
      <c r="CZ11" s="20"/>
      <c r="DA11" s="20">
        <v>756.83</v>
      </c>
      <c r="DB11" s="19" t="str">
        <f t="shared" si="33"/>
        <v> </v>
      </c>
      <c r="DC11" s="19" t="str">
        <f>IF(CZ11=0," ",IF(CZ11/DA11*100&gt;200,"св.200",CZ11/DA11))</f>
        <v> </v>
      </c>
      <c r="DD11" s="20"/>
      <c r="DE11" s="20"/>
      <c r="DF11" s="20"/>
      <c r="DG11" s="19" t="str">
        <f t="shared" si="34"/>
        <v> </v>
      </c>
      <c r="DH11" s="19" t="str">
        <f t="shared" si="35"/>
        <v> </v>
      </c>
      <c r="DI11" s="20"/>
      <c r="DJ11" s="20"/>
      <c r="DK11" s="20"/>
      <c r="DL11" s="19" t="str">
        <f t="shared" si="36"/>
        <v> </v>
      </c>
      <c r="DM11" s="19" t="str">
        <f t="shared" si="37"/>
        <v> </v>
      </c>
      <c r="DN11" s="8"/>
      <c r="DO11" s="25"/>
      <c r="DP11" s="20"/>
      <c r="DQ11" s="19" t="str">
        <f>IF(DO11&lt;=0," ",IF(DN11&lt;=0," ",IF(DO11/DN11*100&gt;200,"СВ.200",DO11/DN11)))</f>
        <v> </v>
      </c>
      <c r="DR11" s="19" t="str">
        <f t="shared" si="38"/>
        <v> </v>
      </c>
      <c r="DS11" s="20">
        <v>126.94</v>
      </c>
      <c r="DT11" s="20"/>
      <c r="DU11" s="19" t="str">
        <f t="shared" si="39"/>
        <v> </v>
      </c>
      <c r="DV11" s="8"/>
      <c r="DW11" s="8"/>
      <c r="DX11" s="20"/>
      <c r="DY11" s="19" t="str">
        <f t="shared" si="40"/>
        <v> </v>
      </c>
      <c r="DZ11" s="39" t="str">
        <f t="shared" si="41"/>
        <v> </v>
      </c>
      <c r="EA11" s="46"/>
      <c r="EB11" s="46"/>
    </row>
    <row r="12" spans="3:103" s="26" customFormat="1" ht="12.75">
      <c r="C12" s="29"/>
      <c r="AV12" s="28"/>
      <c r="CY12" s="30"/>
    </row>
    <row r="13" spans="48:130" s="26" customFormat="1" ht="12.75"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</row>
    <row r="14" s="26" customFormat="1" ht="12.75"/>
    <row r="15" s="26" customFormat="1" ht="12.75"/>
    <row r="16" s="26" customFormat="1" ht="12.75"/>
    <row r="18" spans="1:9" ht="12.75">
      <c r="A18" s="32"/>
      <c r="B18" s="33"/>
      <c r="C18" s="32"/>
      <c r="D18" s="32"/>
      <c r="E18" s="32"/>
      <c r="F18" s="32"/>
      <c r="G18" s="32"/>
      <c r="H18" s="32"/>
      <c r="I18" s="32"/>
    </row>
    <row r="19" ht="30" customHeight="1"/>
  </sheetData>
  <mergeCells count="28">
    <mergeCell ref="T3:X3"/>
    <mergeCell ref="BP3:BT3"/>
    <mergeCell ref="BU3:BY3"/>
    <mergeCell ref="CT3:CX3"/>
    <mergeCell ref="BZ3:CD3"/>
    <mergeCell ref="CE3:CI3"/>
    <mergeCell ref="CJ3:CN3"/>
    <mergeCell ref="CO3:CS3"/>
    <mergeCell ref="Y3:AC3"/>
    <mergeCell ref="AG3:AK3"/>
    <mergeCell ref="BA3:BE3"/>
    <mergeCell ref="BF3:BJ3"/>
    <mergeCell ref="BK3:BO3"/>
    <mergeCell ref="EA3:EB3"/>
    <mergeCell ref="Q3:S3"/>
    <mergeCell ref="DN3:DR3"/>
    <mergeCell ref="DV3:DZ3"/>
    <mergeCell ref="DS3:DU3"/>
    <mergeCell ref="DD3:DH3"/>
    <mergeCell ref="AL3:AP3"/>
    <mergeCell ref="AQ3:AU3"/>
    <mergeCell ref="AV3:AZ3"/>
    <mergeCell ref="CY3:DC3"/>
    <mergeCell ref="DI3:DM3"/>
    <mergeCell ref="AD3:AF3"/>
    <mergeCell ref="B3:F3"/>
    <mergeCell ref="G3:K3"/>
    <mergeCell ref="L3:P3"/>
  </mergeCells>
  <printOptions/>
  <pageMargins left="0.5118110236220472" right="0" top="0.2755905511811024" bottom="0.35433070866141736" header="0" footer="0.11811023622047245"/>
  <pageSetup fitToWidth="0" fitToHeight="1" horizontalDpi="600" verticalDpi="600" orientation="landscape" paperSize="9" scale="5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Павловна Гусева</dc:creator>
  <cp:keywords/>
  <dc:description/>
  <cp:lastModifiedBy>Соколова</cp:lastModifiedBy>
  <cp:lastPrinted>2017-04-27T13:39:49Z</cp:lastPrinted>
  <dcterms:created xsi:type="dcterms:W3CDTF">2014-07-22T12:54:56Z</dcterms:created>
  <dcterms:modified xsi:type="dcterms:W3CDTF">2017-10-24T13:40:37Z</dcterms:modified>
  <cp:category/>
  <cp:version/>
  <cp:contentType/>
  <cp:contentStatus/>
</cp:coreProperties>
</file>