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250" windowHeight="12255" tabRatio="588" activeTab="0"/>
  </bookViews>
  <sheets>
    <sheet name="Поселения" sheetId="1" r:id="rId1"/>
  </sheets>
  <definedNames>
    <definedName name="ExternalData_1" localSheetId="0">'Поселения'!$A$8</definedName>
    <definedName name="_xlnm.Print_Titles" localSheetId="0">'Поселения'!$A:$A,'Поселения'!$5:$6</definedName>
    <definedName name="_xlnm.Print_Area" localSheetId="0">'Поселения'!$A$2:$EB$8</definedName>
  </definedNames>
  <calcPr fullCalcOnLoad="1"/>
</workbook>
</file>

<file path=xl/sharedStrings.xml><?xml version="1.0" encoding="utf-8"?>
<sst xmlns="http://schemas.openxmlformats.org/spreadsheetml/2006/main" count="164" uniqueCount="45">
  <si>
    <t>Пучежское городское поселение</t>
  </si>
  <si>
    <t>НАЛОГОВЫЕ И НЕНАЛОГОВЫЕ ДОХОДЫ - ВСЕГО</t>
  </si>
  <si>
    <t>НАЛОГОВЫЕ ДОХОДЫ</t>
  </si>
  <si>
    <t xml:space="preserve"> Налог на доходы физических лиц (КБК 10102000010000110)</t>
  </si>
  <si>
    <t xml:space="preserve"> Единый сельскохозяйственный налог (КБК 10503000000000110)</t>
  </si>
  <si>
    <t xml:space="preserve"> Налог на имущество физических лиц (КБК 10601000000000110)</t>
  </si>
  <si>
    <t xml:space="preserve"> Земельный налог (КБК 10606000000000110)</t>
  </si>
  <si>
    <t xml:space="preserve"> Государственная пошлина (КБК 10800000000000000)</t>
  </si>
  <si>
    <t>НЕНАЛОГОВЫЕ ДОХОДЫ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</si>
  <si>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(КБК 11105010000000120)</t>
  </si>
  <si>
    <t>Доходы от сдачи в аренду имущества, находящегося в оперативном управлении органов государственной власти, орагнов местного самоуправления, государственных внебюджетных фондов и созданных ими учреждений (за исключнием имущества бюджетных и автономных учреждений) (КБК 1110503000000120)</t>
  </si>
  <si>
    <t>Доходы от сдачи в аренду имущества, составляющего государственную (муниципальную) казну (за исключением земельных участков) (КБК 00011105070000000120)</t>
  </si>
  <si>
    <t xml:space="preserve"> Прочие доходы от использований имущества и прав,находящихся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(КБК 11109000000000100)</t>
  </si>
  <si>
    <t>Доходы от оказания платных услуг (работ) и компенсации затрат государства  (КБК 11300000000000100)</t>
  </si>
  <si>
    <t xml:space="preserve">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(КБК 11402000000000000)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</si>
  <si>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(КБК 11406000000000400)</t>
  </si>
  <si>
    <t xml:space="preserve"> Административные платежи и сборы (КБК 11500000000000100)</t>
  </si>
  <si>
    <t>Штрафы, санкции, возмещение ущерба (КБК 11600000000000100)</t>
  </si>
  <si>
    <t>Невыясненные поступления (КБК 11701000000000100)</t>
  </si>
  <si>
    <t xml:space="preserve"> Прочие неналоговые доходы (КБК 11705000000000100)</t>
  </si>
  <si>
    <t>Наменование организации</t>
  </si>
  <si>
    <t>В</t>
  </si>
  <si>
    <t>Акцизы по подакцизным товарам (продукции), производимым на территории Российской Федерации (КБК 10302000010000110)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</si>
  <si>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 (КБК 11105020000000120)</t>
  </si>
  <si>
    <t>Платежи от государственных и муниципальных унитарных предприятий (КБК 11107000000000120)</t>
  </si>
  <si>
    <t>Доходы от продажи квартир (КБК 00011401000000000410)</t>
  </si>
  <si>
    <t>Доходы от продажи земельных участков, государственная собственность на которые не разграничена (КБК 11406010000000430)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</si>
  <si>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 (КБК 11406020000000430)</t>
  </si>
  <si>
    <t>Исполнено на 01.04.2016</t>
  </si>
  <si>
    <t>Процент исполнения доходов на 01.04.2016</t>
  </si>
  <si>
    <t>Темп роста (снижения) (январь-март 2016 к январю-марту 2015)</t>
  </si>
  <si>
    <t>Утверждено на 2017 год</t>
  </si>
  <si>
    <t>Исполнено на 01.04.2017</t>
  </si>
  <si>
    <t xml:space="preserve"> НДФЛ в сопоставимых условиях*</t>
  </si>
  <si>
    <t xml:space="preserve">40% от сельских поселений </t>
  </si>
  <si>
    <t xml:space="preserve"> ЕСХН в сопоставимых условиях**</t>
  </si>
  <si>
    <t xml:space="preserve">20% от сельских поселений </t>
  </si>
  <si>
    <t>Прочие неналоговые доходы (КБК 11406300000000430)</t>
  </si>
  <si>
    <r>
      <t xml:space="preserve">Исполнение налоговых и неналоговых доходов бюджетов поселений на 01.07.2017 </t>
    </r>
    <r>
      <rPr>
        <sz val="18"/>
        <rFont val="Times New Roman"/>
        <family val="1"/>
      </rPr>
      <t>(рублей)</t>
    </r>
  </si>
  <si>
    <t>Исполнено на 01.07.2017</t>
  </si>
  <si>
    <t>Исполнено на 01.07.2016</t>
  </si>
  <si>
    <t>ЕСХН на 01.07.16 в условиях 2017 г.</t>
  </si>
  <si>
    <t>Исполнено за 2017 год</t>
  </si>
  <si>
    <t>НДФЛ на 01.07.16 в условиях 2017 г.</t>
  </si>
  <si>
    <t>Исполнение налоговых и неналоговых доходов бюджета Пучежского городского поселения на 01.07.2017 (рублей)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</si>
</sst>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</numFmts>
  <fonts count="50">
    <font>
      <sz val="10"/>
      <color theme="1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14" fillId="0" borderId="1">
      <alignment horizontal="right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55" applyAlignment="1">
      <alignment horizontal="justify"/>
      <protection/>
    </xf>
    <xf numFmtId="0" fontId="2" fillId="0" borderId="0" xfId="55">
      <alignment/>
      <protection/>
    </xf>
    <xf numFmtId="0" fontId="5" fillId="0" borderId="11" xfId="55" applyFont="1" applyBorder="1" applyAlignment="1">
      <alignment vertical="center"/>
      <protection/>
    </xf>
    <xf numFmtId="0" fontId="8" fillId="0" borderId="11" xfId="55" applyFont="1" applyBorder="1" applyAlignment="1">
      <alignment vertical="center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12" fillId="0" borderId="0" xfId="55" applyFont="1">
      <alignment/>
      <protection/>
    </xf>
    <xf numFmtId="0" fontId="3" fillId="33" borderId="13" xfId="55" applyFont="1" applyFill="1" applyBorder="1" applyAlignment="1">
      <alignment vertical="top" wrapText="1" readingOrder="1"/>
      <protection/>
    </xf>
    <xf numFmtId="4" fontId="3" fillId="33" borderId="12" xfId="55" applyNumberFormat="1" applyFont="1" applyFill="1" applyBorder="1" applyAlignment="1">
      <alignment horizontal="right" shrinkToFit="1"/>
      <protection/>
    </xf>
    <xf numFmtId="0" fontId="3" fillId="0" borderId="12" xfId="55" applyFont="1" applyBorder="1" applyAlignment="1">
      <alignment horizontal="justify" vertical="top"/>
      <protection/>
    </xf>
    <xf numFmtId="0" fontId="9" fillId="0" borderId="0" xfId="55" applyFont="1" applyAlignment="1">
      <alignment vertical="top"/>
      <protection/>
    </xf>
    <xf numFmtId="0" fontId="11" fillId="33" borderId="12" xfId="55" applyFont="1" applyFill="1" applyBorder="1" applyAlignment="1">
      <alignment horizontal="center" vertical="top" wrapText="1"/>
      <protection/>
    </xf>
    <xf numFmtId="0" fontId="6" fillId="0" borderId="11" xfId="55" applyFont="1" applyBorder="1" applyAlignment="1">
      <alignment horizontal="center" vertical="top"/>
      <protection/>
    </xf>
    <xf numFmtId="4" fontId="3" fillId="33" borderId="12" xfId="55" applyNumberFormat="1" applyFont="1" applyFill="1" applyBorder="1" applyAlignment="1">
      <alignment wrapText="1"/>
      <protection/>
    </xf>
    <xf numFmtId="0" fontId="2" fillId="33" borderId="0" xfId="55" applyFont="1" applyFill="1">
      <alignment/>
      <protection/>
    </xf>
    <xf numFmtId="0" fontId="3" fillId="0" borderId="12" xfId="55" applyFont="1" applyBorder="1" applyAlignment="1">
      <alignment horizontal="center" vertical="top" wrapText="1"/>
      <protection/>
    </xf>
    <xf numFmtId="0" fontId="2" fillId="0" borderId="0" xfId="55" applyFont="1" applyAlignment="1">
      <alignment vertical="top"/>
      <protection/>
    </xf>
    <xf numFmtId="4" fontId="3" fillId="33" borderId="12" xfId="55" applyNumberFormat="1" applyFont="1" applyFill="1" applyBorder="1" applyAlignment="1">
      <alignment horizontal="right" wrapText="1"/>
      <protection/>
    </xf>
    <xf numFmtId="4" fontId="3" fillId="33" borderId="13" xfId="55" applyNumberFormat="1" applyFont="1" applyFill="1" applyBorder="1" applyAlignment="1">
      <alignment wrapText="1" readingOrder="1"/>
      <protection/>
    </xf>
    <xf numFmtId="164" fontId="3" fillId="33" borderId="12" xfId="55" applyNumberFormat="1" applyFont="1" applyFill="1" applyBorder="1" applyAlignment="1">
      <alignment horizontal="right"/>
      <protection/>
    </xf>
    <xf numFmtId="4" fontId="3" fillId="33" borderId="12" xfId="55" applyNumberFormat="1" applyFont="1" applyFill="1" applyBorder="1" applyAlignment="1">
      <alignment horizontal="right"/>
      <protection/>
    </xf>
    <xf numFmtId="4" fontId="3" fillId="33" borderId="12" xfId="55" applyNumberFormat="1" applyFont="1" applyFill="1" applyBorder="1" applyAlignment="1">
      <alignment/>
      <protection/>
    </xf>
    <xf numFmtId="165" fontId="3" fillId="33" borderId="12" xfId="55" applyNumberFormat="1" applyFont="1" applyFill="1" applyBorder="1" applyAlignment="1">
      <alignment horizontal="right"/>
      <protection/>
    </xf>
    <xf numFmtId="4" fontId="3" fillId="33" borderId="14" xfId="55" applyNumberFormat="1" applyFont="1" applyFill="1" applyBorder="1" applyAlignment="1">
      <alignment horizontal="right" shrinkToFit="1"/>
      <protection/>
    </xf>
    <xf numFmtId="0" fontId="2" fillId="33" borderId="0" xfId="55" applyFill="1">
      <alignment/>
      <protection/>
    </xf>
    <xf numFmtId="164" fontId="4" fillId="33" borderId="12" xfId="55" applyNumberFormat="1" applyFont="1" applyFill="1" applyBorder="1" applyAlignment="1">
      <alignment horizontal="right"/>
      <protection/>
    </xf>
    <xf numFmtId="0" fontId="2" fillId="0" borderId="0" xfId="55" applyAlignment="1">
      <alignment vertical="top" wrapText="1"/>
      <protection/>
    </xf>
    <xf numFmtId="4" fontId="2" fillId="0" borderId="0" xfId="55" applyNumberFormat="1" applyAlignment="1">
      <alignment vertical="top" wrapText="1"/>
      <protection/>
    </xf>
    <xf numFmtId="0" fontId="8" fillId="33" borderId="11" xfId="55" applyFont="1" applyFill="1" applyBorder="1" applyAlignment="1">
      <alignment vertical="center"/>
      <protection/>
    </xf>
    <xf numFmtId="0" fontId="10" fillId="33" borderId="12" xfId="55" applyFont="1" applyFill="1" applyBorder="1" applyAlignment="1">
      <alignment horizontal="center" vertical="center" wrapText="1"/>
      <protection/>
    </xf>
    <xf numFmtId="4" fontId="3" fillId="0" borderId="12" xfId="55" applyNumberFormat="1" applyFont="1" applyFill="1" applyBorder="1" applyAlignment="1">
      <alignment horizontal="right" shrinkToFit="1"/>
      <protection/>
    </xf>
    <xf numFmtId="0" fontId="11" fillId="33" borderId="12" xfId="55" applyFont="1" applyFill="1" applyBorder="1" applyAlignment="1">
      <alignment horizontal="center" vertical="center" wrapText="1"/>
      <protection/>
    </xf>
    <xf numFmtId="164" fontId="3" fillId="33" borderId="13" xfId="55" applyNumberFormat="1" applyFont="1" applyFill="1" applyBorder="1" applyAlignment="1">
      <alignment horizontal="right"/>
      <protection/>
    </xf>
    <xf numFmtId="0" fontId="11" fillId="0" borderId="12" xfId="55" applyFont="1" applyFill="1" applyBorder="1" applyAlignment="1">
      <alignment horizontal="center" vertical="center" wrapText="1"/>
      <protection/>
    </xf>
    <xf numFmtId="0" fontId="11" fillId="0" borderId="12" xfId="55" applyFont="1" applyFill="1" applyBorder="1" applyAlignment="1">
      <alignment horizontal="center" vertical="top" wrapText="1"/>
      <protection/>
    </xf>
    <xf numFmtId="0" fontId="11" fillId="33" borderId="13" xfId="55" applyFont="1" applyFill="1" applyBorder="1" applyAlignment="1">
      <alignment horizontal="center" vertical="top" wrapText="1"/>
      <protection/>
    </xf>
    <xf numFmtId="0" fontId="10" fillId="0" borderId="13" xfId="55" applyFont="1" applyBorder="1" applyAlignment="1">
      <alignment horizontal="center" vertical="center" wrapText="1"/>
      <protection/>
    </xf>
    <xf numFmtId="0" fontId="11" fillId="33" borderId="12" xfId="55" applyFont="1" applyFill="1" applyBorder="1" applyAlignment="1">
      <alignment horizontal="center" vertical="top" wrapText="1"/>
      <protection/>
    </xf>
    <xf numFmtId="4" fontId="3" fillId="33" borderId="12" xfId="55" applyNumberFormat="1" applyFont="1" applyFill="1" applyBorder="1">
      <alignment/>
      <protection/>
    </xf>
    <xf numFmtId="0" fontId="4" fillId="18" borderId="13" xfId="55" applyFont="1" applyFill="1" applyBorder="1" applyAlignment="1">
      <alignment horizontal="center" vertical="center" wrapText="1"/>
      <protection/>
    </xf>
    <xf numFmtId="0" fontId="4" fillId="18" borderId="14" xfId="55" applyFont="1" applyFill="1" applyBorder="1" applyAlignment="1">
      <alignment horizontal="center" vertical="center" wrapText="1"/>
      <protection/>
    </xf>
    <xf numFmtId="0" fontId="4" fillId="11" borderId="13" xfId="55" applyFont="1" applyFill="1" applyBorder="1" applyAlignment="1">
      <alignment horizontal="center" vertical="center" wrapText="1"/>
      <protection/>
    </xf>
    <xf numFmtId="0" fontId="4" fillId="11" borderId="15" xfId="55" applyFont="1" applyFill="1" applyBorder="1" applyAlignment="1">
      <alignment horizontal="center" vertical="center" wrapText="1"/>
      <protection/>
    </xf>
    <xf numFmtId="0" fontId="4" fillId="11" borderId="14" xfId="55" applyFont="1" applyFill="1" applyBorder="1" applyAlignment="1">
      <alignment horizontal="center" vertical="center" wrapText="1"/>
      <protection/>
    </xf>
    <xf numFmtId="0" fontId="4" fillId="8" borderId="13" xfId="55" applyFont="1" applyFill="1" applyBorder="1" applyAlignment="1">
      <alignment horizontal="center" vertical="center" wrapText="1"/>
      <protection/>
    </xf>
    <xf numFmtId="0" fontId="4" fillId="8" borderId="15" xfId="55" applyFont="1" applyFill="1" applyBorder="1" applyAlignment="1">
      <alignment horizontal="center" vertical="center" wrapText="1"/>
      <protection/>
    </xf>
    <xf numFmtId="0" fontId="4" fillId="8" borderId="14" xfId="55" applyFont="1" applyFill="1" applyBorder="1" applyAlignment="1">
      <alignment horizontal="center" vertical="center" wrapText="1"/>
      <protection/>
    </xf>
    <xf numFmtId="0" fontId="4" fillId="16" borderId="13" xfId="55" applyFont="1" applyFill="1" applyBorder="1" applyAlignment="1">
      <alignment horizontal="center" vertical="center" wrapText="1"/>
      <protection/>
    </xf>
    <xf numFmtId="0" fontId="4" fillId="16" borderId="15" xfId="55" applyFont="1" applyFill="1" applyBorder="1" applyAlignment="1">
      <alignment horizontal="center" vertical="center" wrapText="1"/>
      <protection/>
    </xf>
    <xf numFmtId="0" fontId="4" fillId="3" borderId="13" xfId="55" applyFont="1" applyFill="1" applyBorder="1" applyAlignment="1">
      <alignment horizontal="center" vertical="top" wrapText="1"/>
      <protection/>
    </xf>
    <xf numFmtId="0" fontId="4" fillId="3" borderId="15" xfId="55" applyFont="1" applyFill="1" applyBorder="1" applyAlignment="1">
      <alignment horizontal="center" vertical="top" wrapText="1"/>
      <protection/>
    </xf>
    <xf numFmtId="0" fontId="4" fillId="3" borderId="14" xfId="55" applyFont="1" applyFill="1" applyBorder="1" applyAlignment="1">
      <alignment horizontal="center" vertical="top" wrapText="1"/>
      <protection/>
    </xf>
    <xf numFmtId="0" fontId="4" fillId="16" borderId="14" xfId="55" applyFont="1" applyFill="1" applyBorder="1" applyAlignment="1">
      <alignment horizontal="center" vertical="center" wrapText="1"/>
      <protection/>
    </xf>
    <xf numFmtId="0" fontId="4" fillId="34" borderId="13" xfId="55" applyFont="1" applyFill="1" applyBorder="1" applyAlignment="1">
      <alignment horizontal="center" vertical="center"/>
      <protection/>
    </xf>
    <xf numFmtId="0" fontId="4" fillId="34" borderId="15" xfId="55" applyFont="1" applyFill="1" applyBorder="1" applyAlignment="1">
      <alignment horizontal="center" vertical="center"/>
      <protection/>
    </xf>
    <xf numFmtId="0" fontId="4" fillId="34" borderId="14" xfId="55" applyFont="1" applyFill="1" applyBorder="1" applyAlignment="1">
      <alignment horizontal="center" vertical="center"/>
      <protection/>
    </xf>
    <xf numFmtId="0" fontId="4" fillId="31" borderId="13" xfId="55" applyFont="1" applyFill="1" applyBorder="1" applyAlignment="1">
      <alignment horizontal="center" vertical="center" wrapText="1"/>
      <protection/>
    </xf>
    <xf numFmtId="0" fontId="4" fillId="31" borderId="15" xfId="55" applyFont="1" applyFill="1" applyBorder="1" applyAlignment="1">
      <alignment horizontal="center" vertical="center" wrapText="1"/>
      <protection/>
    </xf>
    <xf numFmtId="0" fontId="4" fillId="31" borderId="14" xfId="55" applyFont="1" applyFill="1" applyBorder="1" applyAlignment="1">
      <alignment horizontal="center" vertical="center" wrapText="1"/>
      <protection/>
    </xf>
    <xf numFmtId="0" fontId="4" fillId="35" borderId="13" xfId="55" applyFont="1" applyFill="1" applyBorder="1" applyAlignment="1">
      <alignment horizontal="center" vertical="center" wrapText="1"/>
      <protection/>
    </xf>
    <xf numFmtId="0" fontId="4" fillId="35" borderId="15" xfId="55" applyFont="1" applyFill="1" applyBorder="1" applyAlignment="1">
      <alignment horizontal="center" vertical="center" wrapText="1"/>
      <protection/>
    </xf>
    <xf numFmtId="0" fontId="4" fillId="6" borderId="13" xfId="55" applyFont="1" applyFill="1" applyBorder="1" applyAlignment="1">
      <alignment horizontal="center" vertical="center" wrapText="1"/>
      <protection/>
    </xf>
    <xf numFmtId="0" fontId="4" fillId="6" borderId="15" xfId="55" applyFont="1" applyFill="1" applyBorder="1" applyAlignment="1">
      <alignment horizontal="center" vertical="center" wrapText="1"/>
      <protection/>
    </xf>
    <xf numFmtId="0" fontId="4" fillId="6" borderId="14" xfId="55" applyFont="1" applyFill="1" applyBorder="1" applyAlignment="1">
      <alignment horizontal="center" vertical="center" wrapText="1"/>
      <protection/>
    </xf>
    <xf numFmtId="0" fontId="4" fillId="3" borderId="13" xfId="55" applyFont="1" applyFill="1" applyBorder="1" applyAlignment="1">
      <alignment horizontal="center" vertical="center" wrapText="1"/>
      <protection/>
    </xf>
    <xf numFmtId="0" fontId="4" fillId="3" borderId="15" xfId="55" applyFont="1" applyFill="1" applyBorder="1" applyAlignment="1">
      <alignment horizontal="center" vertical="center" wrapText="1"/>
      <protection/>
    </xf>
    <xf numFmtId="0" fontId="4" fillId="3" borderId="14" xfId="55" applyFont="1" applyFill="1" applyBorder="1" applyAlignment="1">
      <alignment horizontal="center" vertical="center" wrapText="1"/>
      <protection/>
    </xf>
    <xf numFmtId="0" fontId="49" fillId="5" borderId="13" xfId="18" applyFont="1" applyBorder="1" applyAlignment="1">
      <alignment horizontal="center" vertical="center" wrapText="1"/>
    </xf>
    <xf numFmtId="0" fontId="49" fillId="5" borderId="15" xfId="18" applyFont="1" applyBorder="1" applyAlignment="1">
      <alignment horizontal="center" vertical="center" wrapText="1"/>
    </xf>
    <xf numFmtId="0" fontId="49" fillId="5" borderId="14" xfId="18" applyFont="1" applyBorder="1" applyAlignment="1">
      <alignment horizontal="center" vertical="center" wrapText="1"/>
    </xf>
    <xf numFmtId="0" fontId="4" fillId="9" borderId="13" xfId="55" applyFont="1" applyFill="1" applyBorder="1" applyAlignment="1">
      <alignment horizontal="center" vertical="top" wrapText="1"/>
      <protection/>
    </xf>
    <xf numFmtId="0" fontId="4" fillId="9" borderId="15" xfId="55" applyFont="1" applyFill="1" applyBorder="1" applyAlignment="1">
      <alignment horizontal="center" vertical="top" wrapText="1"/>
      <protection/>
    </xf>
    <xf numFmtId="0" fontId="4" fillId="9" borderId="14" xfId="55" applyFont="1" applyFill="1" applyBorder="1" applyAlignment="1">
      <alignment horizontal="center" vertical="top" wrapText="1"/>
      <protection/>
    </xf>
    <xf numFmtId="0" fontId="10" fillId="11" borderId="13" xfId="55" applyFont="1" applyFill="1" applyBorder="1" applyAlignment="1">
      <alignment horizontal="center" vertical="top" wrapText="1"/>
      <protection/>
    </xf>
    <xf numFmtId="0" fontId="10" fillId="11" borderId="15" xfId="55" applyFont="1" applyFill="1" applyBorder="1" applyAlignment="1">
      <alignment horizontal="center" vertical="top" wrapText="1"/>
      <protection/>
    </xf>
    <xf numFmtId="0" fontId="10" fillId="11" borderId="14" xfId="55" applyFont="1" applyFill="1" applyBorder="1" applyAlignment="1">
      <alignment horizontal="center" vertical="top" wrapText="1"/>
      <protection/>
    </xf>
    <xf numFmtId="0" fontId="4" fillId="18" borderId="15" xfId="55" applyFont="1" applyFill="1" applyBorder="1" applyAlignment="1">
      <alignment horizontal="center" vertical="center" wrapText="1"/>
      <protection/>
    </xf>
    <xf numFmtId="0" fontId="49" fillId="6" borderId="13" xfId="20" applyFont="1" applyBorder="1" applyAlignment="1">
      <alignment horizontal="center" vertical="center" wrapText="1"/>
    </xf>
    <xf numFmtId="0" fontId="49" fillId="6" borderId="15" xfId="20" applyFont="1" applyBorder="1" applyAlignment="1">
      <alignment horizontal="center" vertical="center" wrapText="1"/>
    </xf>
    <xf numFmtId="0" fontId="49" fillId="6" borderId="14" xfId="20" applyFont="1" applyBorder="1" applyAlignment="1">
      <alignment horizontal="center" vertical="center" wrapText="1"/>
    </xf>
    <xf numFmtId="0" fontId="10" fillId="36" borderId="13" xfId="55" applyFont="1" applyFill="1" applyBorder="1" applyAlignment="1">
      <alignment horizontal="center" vertical="top" wrapText="1"/>
      <protection/>
    </xf>
    <xf numFmtId="0" fontId="10" fillId="36" borderId="15" xfId="55" applyFont="1" applyFill="1" applyBorder="1" applyAlignment="1">
      <alignment horizontal="center" vertical="top" wrapText="1"/>
      <protection/>
    </xf>
    <xf numFmtId="0" fontId="10" fillId="36" borderId="14" xfId="55" applyFont="1" applyFill="1" applyBorder="1" applyAlignment="1">
      <alignment horizontal="center" vertical="top" wrapText="1"/>
      <protection/>
    </xf>
    <xf numFmtId="0" fontId="4" fillId="10" borderId="13" xfId="55" applyFont="1" applyFill="1" applyBorder="1" applyAlignment="1">
      <alignment horizontal="center" vertical="center" wrapText="1"/>
      <protection/>
    </xf>
    <xf numFmtId="0" fontId="4" fillId="10" borderId="15" xfId="55" applyFont="1" applyFill="1" applyBorder="1" applyAlignment="1">
      <alignment horizontal="center" vertical="center" wrapText="1"/>
      <protection/>
    </xf>
    <xf numFmtId="0" fontId="4" fillId="10" borderId="14" xfId="55" applyFont="1" applyFill="1" applyBorder="1" applyAlignment="1">
      <alignment horizontal="center" vertical="center" wrapText="1"/>
      <protection/>
    </xf>
    <xf numFmtId="0" fontId="4" fillId="19" borderId="13" xfId="55" applyFont="1" applyFill="1" applyBorder="1" applyAlignment="1">
      <alignment horizontal="center" vertical="center" wrapText="1"/>
      <protection/>
    </xf>
    <xf numFmtId="0" fontId="4" fillId="19" borderId="15" xfId="55" applyFont="1" applyFill="1" applyBorder="1" applyAlignment="1">
      <alignment horizontal="center" vertical="center" wrapText="1"/>
      <protection/>
    </xf>
    <xf numFmtId="0" fontId="4" fillId="19" borderId="14" xfId="55" applyFont="1" applyFill="1" applyBorder="1" applyAlignment="1">
      <alignment horizontal="center" vertical="center" wrapText="1"/>
      <protection/>
    </xf>
    <xf numFmtId="0" fontId="4" fillId="37" borderId="13" xfId="55" applyFont="1" applyFill="1" applyBorder="1" applyAlignment="1">
      <alignment horizontal="center" vertical="center" wrapText="1"/>
      <protection/>
    </xf>
    <xf numFmtId="0" fontId="4" fillId="37" borderId="15" xfId="55" applyFont="1" applyFill="1" applyBorder="1" applyAlignment="1">
      <alignment horizontal="center" vertical="center" wrapText="1"/>
      <protection/>
    </xf>
    <xf numFmtId="0" fontId="4" fillId="37" borderId="14" xfId="55" applyFont="1" applyFill="1" applyBorder="1" applyAlignment="1">
      <alignment horizontal="center" vertical="center" wrapText="1"/>
      <protection/>
    </xf>
    <xf numFmtId="0" fontId="10" fillId="13" borderId="13" xfId="55" applyFont="1" applyFill="1" applyBorder="1" applyAlignment="1">
      <alignment horizontal="center" vertical="center" wrapText="1"/>
      <protection/>
    </xf>
    <xf numFmtId="0" fontId="10" fillId="13" borderId="15" xfId="55" applyFont="1" applyFill="1" applyBorder="1" applyAlignment="1">
      <alignment horizontal="center" vertical="center" wrapText="1"/>
      <protection/>
    </xf>
    <xf numFmtId="0" fontId="10" fillId="9" borderId="13" xfId="55" applyFont="1" applyFill="1" applyBorder="1" applyAlignment="1">
      <alignment horizontal="center" vertical="center" wrapText="1"/>
      <protection/>
    </xf>
    <xf numFmtId="0" fontId="10" fillId="9" borderId="15" xfId="55" applyFont="1" applyFill="1" applyBorder="1" applyAlignment="1">
      <alignment horizontal="center" vertical="center" wrapText="1"/>
      <protection/>
    </xf>
    <xf numFmtId="0" fontId="10" fillId="9" borderId="14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— акцент4 2" xfId="19"/>
    <cellStyle name="20% - Акцент5" xfId="20"/>
    <cellStyle name="20% — акцент5 2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xl6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B11"/>
  <sheetViews>
    <sheetView tabSelected="1" zoomScalePageLayoutView="0" workbookViewId="0" topLeftCell="A3">
      <pane xSplit="1" ySplit="5" topLeftCell="B8" activePane="bottomRight" state="frozen"/>
      <selection pane="topLeft" activeCell="A3" sqref="A3"/>
      <selection pane="topRight" activeCell="C3" sqref="C3"/>
      <selection pane="bottomLeft" activeCell="A6" sqref="A6"/>
      <selection pane="bottomRight" activeCell="G12" sqref="G12"/>
    </sheetView>
  </sheetViews>
  <sheetFormatPr defaultColWidth="9.140625" defaultRowHeight="12.75" outlineLevelRow="1" outlineLevelCol="1"/>
  <cols>
    <col min="1" max="1" width="43.7109375" style="2" customWidth="1"/>
    <col min="2" max="4" width="19.7109375" style="2" customWidth="1"/>
    <col min="5" max="6" width="12.7109375" style="2" customWidth="1"/>
    <col min="7" max="9" width="19.7109375" style="2" customWidth="1"/>
    <col min="10" max="10" width="12.7109375" style="2" customWidth="1"/>
    <col min="11" max="11" width="15.28125" style="2" customWidth="1"/>
    <col min="12" max="14" width="19.7109375" style="2" customWidth="1"/>
    <col min="15" max="16" width="12.7109375" style="2" customWidth="1"/>
    <col min="17" max="18" width="19.7109375" style="2" customWidth="1"/>
    <col min="19" max="19" width="14.00390625" style="24" customWidth="1"/>
    <col min="20" max="22" width="19.7109375" style="2" customWidth="1"/>
    <col min="23" max="24" width="12.7109375" style="2" customWidth="1"/>
    <col min="25" max="27" width="19.7109375" style="2" customWidth="1"/>
    <col min="28" max="29" width="12.7109375" style="2" customWidth="1"/>
    <col min="30" max="30" width="19.140625" style="2" customWidth="1"/>
    <col min="31" max="31" width="18.7109375" style="2" customWidth="1"/>
    <col min="32" max="32" width="17.28125" style="2" customWidth="1"/>
    <col min="33" max="35" width="19.7109375" style="2" customWidth="1"/>
    <col min="36" max="37" width="12.7109375" style="2" customWidth="1"/>
    <col min="38" max="40" width="19.7109375" style="2" customWidth="1"/>
    <col min="41" max="42" width="12.7109375" style="2" customWidth="1"/>
    <col min="43" max="45" width="19.7109375" style="2" customWidth="1"/>
    <col min="46" max="46" width="12.7109375" style="2" customWidth="1"/>
    <col min="47" max="47" width="16.57421875" style="2" customWidth="1"/>
    <col min="48" max="50" width="19.7109375" style="2" customWidth="1"/>
    <col min="51" max="52" width="12.7109375" style="2" customWidth="1"/>
    <col min="53" max="55" width="19.7109375" style="2" customWidth="1"/>
    <col min="56" max="57" width="12.7109375" style="2" customWidth="1"/>
    <col min="58" max="60" width="19.7109375" style="2" customWidth="1"/>
    <col min="61" max="62" width="12.7109375" style="2" customWidth="1"/>
    <col min="63" max="65" width="19.7109375" style="2" customWidth="1"/>
    <col min="66" max="67" width="12.7109375" style="2" customWidth="1"/>
    <col min="68" max="70" width="19.7109375" style="2" customWidth="1"/>
    <col min="71" max="72" width="12.7109375" style="2" customWidth="1"/>
    <col min="73" max="75" width="19.7109375" style="2" hidden="1" customWidth="1" outlineLevel="1"/>
    <col min="76" max="77" width="12.7109375" style="2" hidden="1" customWidth="1" outlineLevel="1"/>
    <col min="78" max="78" width="19.7109375" style="2" customWidth="1" collapsed="1"/>
    <col min="79" max="80" width="19.7109375" style="2" customWidth="1"/>
    <col min="81" max="82" width="12.7109375" style="2" customWidth="1"/>
    <col min="83" max="85" width="19.7109375" style="2" customWidth="1"/>
    <col min="86" max="87" width="12.7109375" style="2" customWidth="1"/>
    <col min="88" max="90" width="19.7109375" style="2" customWidth="1" outlineLevel="1"/>
    <col min="91" max="92" width="12.7109375" style="2" customWidth="1" outlineLevel="1"/>
    <col min="93" max="95" width="19.7109375" style="2" customWidth="1"/>
    <col min="96" max="97" width="12.7109375" style="2" customWidth="1"/>
    <col min="98" max="100" width="19.7109375" style="2" customWidth="1"/>
    <col min="101" max="102" width="12.7109375" style="2" customWidth="1"/>
    <col min="103" max="105" width="19.7109375" style="2" customWidth="1"/>
    <col min="106" max="107" width="12.7109375" style="2" customWidth="1"/>
    <col min="108" max="110" width="19.7109375" style="2" customWidth="1"/>
    <col min="111" max="112" width="12.7109375" style="2" customWidth="1"/>
    <col min="113" max="115" width="19.7109375" style="2" customWidth="1"/>
    <col min="116" max="117" width="12.7109375" style="2" customWidth="1"/>
    <col min="118" max="120" width="19.7109375" style="2" customWidth="1"/>
    <col min="121" max="122" width="12.7109375" style="2" customWidth="1"/>
    <col min="123" max="124" width="19.7109375" style="2" customWidth="1"/>
    <col min="125" max="125" width="12.7109375" style="2" customWidth="1"/>
    <col min="126" max="128" width="19.7109375" style="2" customWidth="1"/>
    <col min="129" max="130" width="12.7109375" style="2" customWidth="1"/>
    <col min="131" max="131" width="20.57421875" style="2" customWidth="1"/>
    <col min="132" max="132" width="20.421875" style="2" customWidth="1"/>
    <col min="133" max="133" width="13.421875" style="2" customWidth="1"/>
    <col min="134" max="16384" width="9.140625" style="2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32" ht="26.25" customHeight="1">
      <c r="A2" s="3"/>
      <c r="B2" s="3"/>
      <c r="C2" s="3"/>
      <c r="D2" s="3"/>
      <c r="E2" s="3"/>
      <c r="F2" s="12" t="s">
        <v>38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8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</row>
    <row r="3" spans="1:132" ht="26.25" customHeight="1">
      <c r="A3" s="3"/>
      <c r="B3" s="3" t="s">
        <v>44</v>
      </c>
      <c r="C3" s="3"/>
      <c r="D3" s="3"/>
      <c r="E3" s="3"/>
      <c r="F3" s="1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8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26.25" customHeight="1">
      <c r="A4" s="3"/>
      <c r="B4" s="3"/>
      <c r="C4" s="3"/>
      <c r="D4" s="3"/>
      <c r="E4" s="3"/>
      <c r="F4" s="1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28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</row>
    <row r="5" spans="1:132" s="10" customFormat="1" ht="61.5" customHeight="1">
      <c r="A5" s="9"/>
      <c r="B5" s="59" t="s">
        <v>1</v>
      </c>
      <c r="C5" s="60"/>
      <c r="D5" s="60"/>
      <c r="E5" s="60"/>
      <c r="F5" s="60"/>
      <c r="G5" s="53" t="s">
        <v>2</v>
      </c>
      <c r="H5" s="54"/>
      <c r="I5" s="54"/>
      <c r="J5" s="54"/>
      <c r="K5" s="55"/>
      <c r="L5" s="41" t="s">
        <v>3</v>
      </c>
      <c r="M5" s="42"/>
      <c r="N5" s="42"/>
      <c r="O5" s="42"/>
      <c r="P5" s="43"/>
      <c r="Q5" s="41" t="s">
        <v>33</v>
      </c>
      <c r="R5" s="42"/>
      <c r="S5" s="43"/>
      <c r="T5" s="61" t="s">
        <v>22</v>
      </c>
      <c r="U5" s="62"/>
      <c r="V5" s="62"/>
      <c r="W5" s="62"/>
      <c r="X5" s="63"/>
      <c r="Y5" s="83" t="s">
        <v>4</v>
      </c>
      <c r="Z5" s="84"/>
      <c r="AA5" s="84"/>
      <c r="AB5" s="84"/>
      <c r="AC5" s="85"/>
      <c r="AD5" s="56" t="s">
        <v>35</v>
      </c>
      <c r="AE5" s="57"/>
      <c r="AF5" s="58"/>
      <c r="AG5" s="86" t="s">
        <v>5</v>
      </c>
      <c r="AH5" s="87"/>
      <c r="AI5" s="87"/>
      <c r="AJ5" s="87"/>
      <c r="AK5" s="88"/>
      <c r="AL5" s="44" t="s">
        <v>6</v>
      </c>
      <c r="AM5" s="45"/>
      <c r="AN5" s="45"/>
      <c r="AO5" s="45"/>
      <c r="AP5" s="46"/>
      <c r="AQ5" s="47" t="s">
        <v>7</v>
      </c>
      <c r="AR5" s="48"/>
      <c r="AS5" s="48"/>
      <c r="AT5" s="48"/>
      <c r="AU5" s="52"/>
      <c r="AV5" s="53" t="s">
        <v>8</v>
      </c>
      <c r="AW5" s="54"/>
      <c r="AX5" s="54"/>
      <c r="AY5" s="54"/>
      <c r="AZ5" s="55"/>
      <c r="BA5" s="89" t="s">
        <v>9</v>
      </c>
      <c r="BB5" s="90"/>
      <c r="BC5" s="90"/>
      <c r="BD5" s="90"/>
      <c r="BE5" s="91"/>
      <c r="BF5" s="92" t="s">
        <v>23</v>
      </c>
      <c r="BG5" s="93"/>
      <c r="BH5" s="93"/>
      <c r="BI5" s="93"/>
      <c r="BJ5" s="93"/>
      <c r="BK5" s="94" t="s">
        <v>10</v>
      </c>
      <c r="BL5" s="95"/>
      <c r="BM5" s="95"/>
      <c r="BN5" s="95"/>
      <c r="BO5" s="96"/>
      <c r="BP5" s="64" t="s">
        <v>11</v>
      </c>
      <c r="BQ5" s="65"/>
      <c r="BR5" s="65"/>
      <c r="BS5" s="65"/>
      <c r="BT5" s="66"/>
      <c r="BU5" s="67" t="s">
        <v>24</v>
      </c>
      <c r="BV5" s="68"/>
      <c r="BW5" s="68"/>
      <c r="BX5" s="68"/>
      <c r="BY5" s="69"/>
      <c r="BZ5" s="73" t="s">
        <v>12</v>
      </c>
      <c r="CA5" s="74"/>
      <c r="CB5" s="74"/>
      <c r="CC5" s="74"/>
      <c r="CD5" s="75"/>
      <c r="CE5" s="39" t="s">
        <v>13</v>
      </c>
      <c r="CF5" s="76"/>
      <c r="CG5" s="76"/>
      <c r="CH5" s="76"/>
      <c r="CI5" s="40"/>
      <c r="CJ5" s="77" t="s">
        <v>25</v>
      </c>
      <c r="CK5" s="78"/>
      <c r="CL5" s="78"/>
      <c r="CM5" s="78"/>
      <c r="CN5" s="79"/>
      <c r="CO5" s="80" t="s">
        <v>14</v>
      </c>
      <c r="CP5" s="81"/>
      <c r="CQ5" s="81"/>
      <c r="CR5" s="81"/>
      <c r="CS5" s="82"/>
      <c r="CT5" s="70" t="s">
        <v>15</v>
      </c>
      <c r="CU5" s="71"/>
      <c r="CV5" s="71"/>
      <c r="CW5" s="71"/>
      <c r="CX5" s="72"/>
      <c r="CY5" s="49" t="s">
        <v>26</v>
      </c>
      <c r="CZ5" s="50"/>
      <c r="DA5" s="50"/>
      <c r="DB5" s="50"/>
      <c r="DC5" s="51"/>
      <c r="DD5" s="49" t="s">
        <v>27</v>
      </c>
      <c r="DE5" s="50"/>
      <c r="DF5" s="50"/>
      <c r="DG5" s="50"/>
      <c r="DH5" s="51"/>
      <c r="DI5" s="47" t="s">
        <v>16</v>
      </c>
      <c r="DJ5" s="48"/>
      <c r="DK5" s="48"/>
      <c r="DL5" s="48"/>
      <c r="DM5" s="52"/>
      <c r="DN5" s="44" t="s">
        <v>17</v>
      </c>
      <c r="DO5" s="45"/>
      <c r="DP5" s="45"/>
      <c r="DQ5" s="45"/>
      <c r="DR5" s="46"/>
      <c r="DS5" s="41" t="s">
        <v>18</v>
      </c>
      <c r="DT5" s="42"/>
      <c r="DU5" s="43"/>
      <c r="DV5" s="47" t="s">
        <v>19</v>
      </c>
      <c r="DW5" s="48"/>
      <c r="DX5" s="48"/>
      <c r="DY5" s="48"/>
      <c r="DZ5" s="48"/>
      <c r="EA5" s="39" t="s">
        <v>37</v>
      </c>
      <c r="EB5" s="40"/>
    </row>
    <row r="6" spans="1:132" s="16" customFormat="1" ht="32.25" customHeight="1">
      <c r="A6" s="15" t="s">
        <v>20</v>
      </c>
      <c r="B6" s="11" t="s">
        <v>31</v>
      </c>
      <c r="C6" s="11" t="s">
        <v>39</v>
      </c>
      <c r="D6" s="11" t="s">
        <v>40</v>
      </c>
      <c r="E6" s="11" t="s">
        <v>29</v>
      </c>
      <c r="F6" s="11" t="s">
        <v>30</v>
      </c>
      <c r="G6" s="11" t="s">
        <v>31</v>
      </c>
      <c r="H6" s="11" t="s">
        <v>39</v>
      </c>
      <c r="I6" s="11" t="s">
        <v>40</v>
      </c>
      <c r="J6" s="11" t="s">
        <v>29</v>
      </c>
      <c r="K6" s="11" t="s">
        <v>30</v>
      </c>
      <c r="L6" s="11" t="s">
        <v>31</v>
      </c>
      <c r="M6" s="11" t="s">
        <v>39</v>
      </c>
      <c r="N6" s="11" t="s">
        <v>40</v>
      </c>
      <c r="O6" s="11" t="s">
        <v>29</v>
      </c>
      <c r="P6" s="11" t="s">
        <v>30</v>
      </c>
      <c r="Q6" s="31" t="s">
        <v>34</v>
      </c>
      <c r="R6" s="11" t="s">
        <v>43</v>
      </c>
      <c r="S6" s="11" t="s">
        <v>30</v>
      </c>
      <c r="T6" s="11" t="s">
        <v>31</v>
      </c>
      <c r="U6" s="11" t="s">
        <v>39</v>
      </c>
      <c r="V6" s="11" t="s">
        <v>40</v>
      </c>
      <c r="W6" s="11" t="s">
        <v>29</v>
      </c>
      <c r="X6" s="11" t="s">
        <v>30</v>
      </c>
      <c r="Y6" s="11" t="s">
        <v>31</v>
      </c>
      <c r="Z6" s="11" t="s">
        <v>39</v>
      </c>
      <c r="AA6" s="11" t="s">
        <v>40</v>
      </c>
      <c r="AB6" s="11" t="s">
        <v>29</v>
      </c>
      <c r="AC6" s="11" t="s">
        <v>30</v>
      </c>
      <c r="AD6" s="33" t="s">
        <v>36</v>
      </c>
      <c r="AE6" s="34" t="s">
        <v>41</v>
      </c>
      <c r="AF6" s="34" t="s">
        <v>30</v>
      </c>
      <c r="AG6" s="11" t="s">
        <v>31</v>
      </c>
      <c r="AH6" s="11" t="s">
        <v>39</v>
      </c>
      <c r="AI6" s="11" t="s">
        <v>40</v>
      </c>
      <c r="AJ6" s="11" t="s">
        <v>29</v>
      </c>
      <c r="AK6" s="11" t="s">
        <v>30</v>
      </c>
      <c r="AL6" s="11" t="s">
        <v>31</v>
      </c>
      <c r="AM6" s="11" t="s">
        <v>39</v>
      </c>
      <c r="AN6" s="11" t="s">
        <v>40</v>
      </c>
      <c r="AO6" s="11" t="s">
        <v>29</v>
      </c>
      <c r="AP6" s="11" t="s">
        <v>30</v>
      </c>
      <c r="AQ6" s="11" t="s">
        <v>31</v>
      </c>
      <c r="AR6" s="11" t="s">
        <v>39</v>
      </c>
      <c r="AS6" s="11" t="s">
        <v>40</v>
      </c>
      <c r="AT6" s="11" t="s">
        <v>29</v>
      </c>
      <c r="AU6" s="11" t="s">
        <v>30</v>
      </c>
      <c r="AV6" s="11" t="s">
        <v>31</v>
      </c>
      <c r="AW6" s="11" t="s">
        <v>39</v>
      </c>
      <c r="AX6" s="11" t="s">
        <v>40</v>
      </c>
      <c r="AY6" s="11" t="s">
        <v>29</v>
      </c>
      <c r="AZ6" s="11" t="s">
        <v>30</v>
      </c>
      <c r="BA6" s="11" t="s">
        <v>31</v>
      </c>
      <c r="BB6" s="11" t="s">
        <v>39</v>
      </c>
      <c r="BC6" s="11" t="s">
        <v>40</v>
      </c>
      <c r="BD6" s="11" t="s">
        <v>29</v>
      </c>
      <c r="BE6" s="11" t="s">
        <v>30</v>
      </c>
      <c r="BF6" s="11" t="s">
        <v>31</v>
      </c>
      <c r="BG6" s="11" t="s">
        <v>39</v>
      </c>
      <c r="BH6" s="11" t="s">
        <v>40</v>
      </c>
      <c r="BI6" s="11" t="s">
        <v>29</v>
      </c>
      <c r="BJ6" s="11" t="s">
        <v>30</v>
      </c>
      <c r="BK6" s="11" t="s">
        <v>31</v>
      </c>
      <c r="BL6" s="11" t="s">
        <v>39</v>
      </c>
      <c r="BM6" s="11" t="s">
        <v>40</v>
      </c>
      <c r="BN6" s="11" t="s">
        <v>29</v>
      </c>
      <c r="BO6" s="11" t="s">
        <v>30</v>
      </c>
      <c r="BP6" s="11" t="s">
        <v>31</v>
      </c>
      <c r="BQ6" s="11" t="s">
        <v>39</v>
      </c>
      <c r="BR6" s="11" t="s">
        <v>40</v>
      </c>
      <c r="BS6" s="11" t="s">
        <v>29</v>
      </c>
      <c r="BT6" s="11" t="s">
        <v>30</v>
      </c>
      <c r="BU6" s="11" t="s">
        <v>31</v>
      </c>
      <c r="BV6" s="11" t="s">
        <v>32</v>
      </c>
      <c r="BW6" s="11" t="s">
        <v>28</v>
      </c>
      <c r="BX6" s="11" t="s">
        <v>29</v>
      </c>
      <c r="BY6" s="11" t="s">
        <v>30</v>
      </c>
      <c r="BZ6" s="11" t="s">
        <v>31</v>
      </c>
      <c r="CA6" s="11" t="s">
        <v>39</v>
      </c>
      <c r="CB6" s="11" t="s">
        <v>40</v>
      </c>
      <c r="CC6" s="11" t="s">
        <v>29</v>
      </c>
      <c r="CD6" s="11" t="s">
        <v>30</v>
      </c>
      <c r="CE6" s="11" t="s">
        <v>31</v>
      </c>
      <c r="CF6" s="11" t="s">
        <v>39</v>
      </c>
      <c r="CG6" s="11" t="s">
        <v>40</v>
      </c>
      <c r="CH6" s="11" t="s">
        <v>29</v>
      </c>
      <c r="CI6" s="11" t="s">
        <v>30</v>
      </c>
      <c r="CJ6" s="11" t="s">
        <v>31</v>
      </c>
      <c r="CK6" s="11" t="s">
        <v>39</v>
      </c>
      <c r="CL6" s="11" t="s">
        <v>40</v>
      </c>
      <c r="CM6" s="11" t="s">
        <v>29</v>
      </c>
      <c r="CN6" s="11" t="s">
        <v>30</v>
      </c>
      <c r="CO6" s="11" t="s">
        <v>31</v>
      </c>
      <c r="CP6" s="11" t="s">
        <v>39</v>
      </c>
      <c r="CQ6" s="11" t="s">
        <v>40</v>
      </c>
      <c r="CR6" s="11" t="s">
        <v>29</v>
      </c>
      <c r="CS6" s="11" t="s">
        <v>30</v>
      </c>
      <c r="CT6" s="11" t="s">
        <v>31</v>
      </c>
      <c r="CU6" s="11" t="s">
        <v>39</v>
      </c>
      <c r="CV6" s="11" t="s">
        <v>40</v>
      </c>
      <c r="CW6" s="11" t="s">
        <v>29</v>
      </c>
      <c r="CX6" s="11" t="s">
        <v>30</v>
      </c>
      <c r="CY6" s="11" t="s">
        <v>31</v>
      </c>
      <c r="CZ6" s="11" t="s">
        <v>39</v>
      </c>
      <c r="DA6" s="11" t="s">
        <v>40</v>
      </c>
      <c r="DB6" s="11" t="s">
        <v>29</v>
      </c>
      <c r="DC6" s="11" t="s">
        <v>30</v>
      </c>
      <c r="DD6" s="11" t="s">
        <v>31</v>
      </c>
      <c r="DE6" s="11" t="s">
        <v>39</v>
      </c>
      <c r="DF6" s="11" t="s">
        <v>40</v>
      </c>
      <c r="DG6" s="11" t="s">
        <v>29</v>
      </c>
      <c r="DH6" s="11" t="s">
        <v>30</v>
      </c>
      <c r="DI6" s="11" t="s">
        <v>31</v>
      </c>
      <c r="DJ6" s="11" t="s">
        <v>39</v>
      </c>
      <c r="DK6" s="11" t="s">
        <v>40</v>
      </c>
      <c r="DL6" s="11" t="s">
        <v>29</v>
      </c>
      <c r="DM6" s="11" t="s">
        <v>30</v>
      </c>
      <c r="DN6" s="11" t="s">
        <v>31</v>
      </c>
      <c r="DO6" s="11" t="s">
        <v>39</v>
      </c>
      <c r="DP6" s="11" t="s">
        <v>40</v>
      </c>
      <c r="DQ6" s="11" t="s">
        <v>29</v>
      </c>
      <c r="DR6" s="11" t="s">
        <v>30</v>
      </c>
      <c r="DS6" s="11" t="s">
        <v>39</v>
      </c>
      <c r="DT6" s="11" t="s">
        <v>40</v>
      </c>
      <c r="DU6" s="11" t="s">
        <v>30</v>
      </c>
      <c r="DV6" s="11" t="s">
        <v>31</v>
      </c>
      <c r="DW6" s="11" t="s">
        <v>39</v>
      </c>
      <c r="DX6" s="11" t="s">
        <v>40</v>
      </c>
      <c r="DY6" s="11" t="s">
        <v>29</v>
      </c>
      <c r="DZ6" s="35" t="s">
        <v>30</v>
      </c>
      <c r="EA6" s="37" t="s">
        <v>31</v>
      </c>
      <c r="EB6" s="37" t="s">
        <v>42</v>
      </c>
    </row>
    <row r="7" spans="1:132" s="6" customFormat="1" ht="18" customHeight="1">
      <c r="A7" s="5" t="s">
        <v>21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29">
        <v>18</v>
      </c>
      <c r="T7" s="5">
        <f>S7+1</f>
        <v>19</v>
      </c>
      <c r="U7" s="5">
        <f aca="true" t="shared" si="0" ref="U7:CI7">T7+1</f>
        <v>20</v>
      </c>
      <c r="V7" s="5">
        <f t="shared" si="0"/>
        <v>21</v>
      </c>
      <c r="W7" s="5">
        <f t="shared" si="0"/>
        <v>22</v>
      </c>
      <c r="X7" s="5">
        <f t="shared" si="0"/>
        <v>23</v>
      </c>
      <c r="Y7" s="5">
        <f t="shared" si="0"/>
        <v>24</v>
      </c>
      <c r="Z7" s="5">
        <f t="shared" si="0"/>
        <v>25</v>
      </c>
      <c r="AA7" s="5">
        <f t="shared" si="0"/>
        <v>26</v>
      </c>
      <c r="AB7" s="5">
        <f t="shared" si="0"/>
        <v>27</v>
      </c>
      <c r="AC7" s="5">
        <f t="shared" si="0"/>
        <v>28</v>
      </c>
      <c r="AD7" s="5">
        <f>AC7+1</f>
        <v>29</v>
      </c>
      <c r="AE7" s="5">
        <f>AD7+1</f>
        <v>30</v>
      </c>
      <c r="AF7" s="5">
        <f>AE7+1</f>
        <v>31</v>
      </c>
      <c r="AG7" s="5">
        <f>AF7+1</f>
        <v>32</v>
      </c>
      <c r="AH7" s="5">
        <f t="shared" si="0"/>
        <v>33</v>
      </c>
      <c r="AI7" s="5">
        <f t="shared" si="0"/>
        <v>34</v>
      </c>
      <c r="AJ7" s="5">
        <f t="shared" si="0"/>
        <v>35</v>
      </c>
      <c r="AK7" s="5">
        <f t="shared" si="0"/>
        <v>36</v>
      </c>
      <c r="AL7" s="5">
        <f t="shared" si="0"/>
        <v>37</v>
      </c>
      <c r="AM7" s="5">
        <f t="shared" si="0"/>
        <v>38</v>
      </c>
      <c r="AN7" s="5">
        <f t="shared" si="0"/>
        <v>39</v>
      </c>
      <c r="AO7" s="5">
        <f t="shared" si="0"/>
        <v>40</v>
      </c>
      <c r="AP7" s="5">
        <f t="shared" si="0"/>
        <v>41</v>
      </c>
      <c r="AQ7" s="5">
        <f t="shared" si="0"/>
        <v>42</v>
      </c>
      <c r="AR7" s="5">
        <f t="shared" si="0"/>
        <v>43</v>
      </c>
      <c r="AS7" s="5">
        <f t="shared" si="0"/>
        <v>44</v>
      </c>
      <c r="AT7" s="5">
        <f t="shared" si="0"/>
        <v>45</v>
      </c>
      <c r="AU7" s="5">
        <f t="shared" si="0"/>
        <v>46</v>
      </c>
      <c r="AV7" s="5">
        <f t="shared" si="0"/>
        <v>47</v>
      </c>
      <c r="AW7" s="5">
        <f t="shared" si="0"/>
        <v>48</v>
      </c>
      <c r="AX7" s="5">
        <f t="shared" si="0"/>
        <v>49</v>
      </c>
      <c r="AY7" s="5">
        <f t="shared" si="0"/>
        <v>50</v>
      </c>
      <c r="AZ7" s="5">
        <f t="shared" si="0"/>
        <v>51</v>
      </c>
      <c r="BA7" s="5">
        <f t="shared" si="0"/>
        <v>52</v>
      </c>
      <c r="BB7" s="5">
        <f t="shared" si="0"/>
        <v>53</v>
      </c>
      <c r="BC7" s="5">
        <f t="shared" si="0"/>
        <v>54</v>
      </c>
      <c r="BD7" s="5">
        <f t="shared" si="0"/>
        <v>55</v>
      </c>
      <c r="BE7" s="5">
        <f t="shared" si="0"/>
        <v>56</v>
      </c>
      <c r="BF7" s="5">
        <f t="shared" si="0"/>
        <v>57</v>
      </c>
      <c r="BG7" s="5">
        <f t="shared" si="0"/>
        <v>58</v>
      </c>
      <c r="BH7" s="5">
        <f t="shared" si="0"/>
        <v>59</v>
      </c>
      <c r="BI7" s="5">
        <f t="shared" si="0"/>
        <v>60</v>
      </c>
      <c r="BJ7" s="5">
        <f t="shared" si="0"/>
        <v>61</v>
      </c>
      <c r="BK7" s="5">
        <f t="shared" si="0"/>
        <v>62</v>
      </c>
      <c r="BL7" s="5">
        <f t="shared" si="0"/>
        <v>63</v>
      </c>
      <c r="BM7" s="5">
        <f t="shared" si="0"/>
        <v>64</v>
      </c>
      <c r="BN7" s="5">
        <f t="shared" si="0"/>
        <v>65</v>
      </c>
      <c r="BO7" s="5">
        <f t="shared" si="0"/>
        <v>66</v>
      </c>
      <c r="BP7" s="5">
        <f t="shared" si="0"/>
        <v>67</v>
      </c>
      <c r="BQ7" s="5">
        <f t="shared" si="0"/>
        <v>68</v>
      </c>
      <c r="BR7" s="5">
        <f t="shared" si="0"/>
        <v>69</v>
      </c>
      <c r="BS7" s="5">
        <f t="shared" si="0"/>
        <v>70</v>
      </c>
      <c r="BT7" s="5">
        <f t="shared" si="0"/>
        <v>71</v>
      </c>
      <c r="BU7" s="5">
        <f t="shared" si="0"/>
        <v>72</v>
      </c>
      <c r="BV7" s="5">
        <f t="shared" si="0"/>
        <v>73</v>
      </c>
      <c r="BW7" s="5">
        <f t="shared" si="0"/>
        <v>74</v>
      </c>
      <c r="BX7" s="5">
        <f t="shared" si="0"/>
        <v>75</v>
      </c>
      <c r="BY7" s="5">
        <f t="shared" si="0"/>
        <v>76</v>
      </c>
      <c r="BZ7" s="5">
        <f t="shared" si="0"/>
        <v>77</v>
      </c>
      <c r="CA7" s="5">
        <f t="shared" si="0"/>
        <v>78</v>
      </c>
      <c r="CB7" s="5">
        <f t="shared" si="0"/>
        <v>79</v>
      </c>
      <c r="CC7" s="5">
        <f t="shared" si="0"/>
        <v>80</v>
      </c>
      <c r="CD7" s="5">
        <f t="shared" si="0"/>
        <v>81</v>
      </c>
      <c r="CE7" s="5">
        <f t="shared" si="0"/>
        <v>82</v>
      </c>
      <c r="CF7" s="5">
        <f t="shared" si="0"/>
        <v>83</v>
      </c>
      <c r="CG7" s="5">
        <f t="shared" si="0"/>
        <v>84</v>
      </c>
      <c r="CH7" s="5">
        <f t="shared" si="0"/>
        <v>85</v>
      </c>
      <c r="CI7" s="5">
        <f t="shared" si="0"/>
        <v>86</v>
      </c>
      <c r="CJ7" s="5">
        <f aca="true" t="shared" si="1" ref="CJ7:DZ7">CI7+1</f>
        <v>87</v>
      </c>
      <c r="CK7" s="5">
        <f t="shared" si="1"/>
        <v>88</v>
      </c>
      <c r="CL7" s="5">
        <f t="shared" si="1"/>
        <v>89</v>
      </c>
      <c r="CM7" s="5">
        <f t="shared" si="1"/>
        <v>90</v>
      </c>
      <c r="CN7" s="5">
        <f t="shared" si="1"/>
        <v>91</v>
      </c>
      <c r="CO7" s="5">
        <f t="shared" si="1"/>
        <v>92</v>
      </c>
      <c r="CP7" s="5">
        <f t="shared" si="1"/>
        <v>93</v>
      </c>
      <c r="CQ7" s="5">
        <f t="shared" si="1"/>
        <v>94</v>
      </c>
      <c r="CR7" s="5">
        <f t="shared" si="1"/>
        <v>95</v>
      </c>
      <c r="CS7" s="5">
        <f t="shared" si="1"/>
        <v>96</v>
      </c>
      <c r="CT7" s="5">
        <f t="shared" si="1"/>
        <v>97</v>
      </c>
      <c r="CU7" s="5">
        <f t="shared" si="1"/>
        <v>98</v>
      </c>
      <c r="CV7" s="5">
        <f t="shared" si="1"/>
        <v>99</v>
      </c>
      <c r="CW7" s="5">
        <f t="shared" si="1"/>
        <v>100</v>
      </c>
      <c r="CX7" s="5">
        <f t="shared" si="1"/>
        <v>101</v>
      </c>
      <c r="CY7" s="5">
        <f t="shared" si="1"/>
        <v>102</v>
      </c>
      <c r="CZ7" s="5">
        <f t="shared" si="1"/>
        <v>103</v>
      </c>
      <c r="DA7" s="5">
        <f t="shared" si="1"/>
        <v>104</v>
      </c>
      <c r="DB7" s="5">
        <f t="shared" si="1"/>
        <v>105</v>
      </c>
      <c r="DC7" s="5">
        <f t="shared" si="1"/>
        <v>106</v>
      </c>
      <c r="DD7" s="5">
        <f t="shared" si="1"/>
        <v>107</v>
      </c>
      <c r="DE7" s="5">
        <f t="shared" si="1"/>
        <v>108</v>
      </c>
      <c r="DF7" s="5">
        <f t="shared" si="1"/>
        <v>109</v>
      </c>
      <c r="DG7" s="5">
        <f t="shared" si="1"/>
        <v>110</v>
      </c>
      <c r="DH7" s="5">
        <f t="shared" si="1"/>
        <v>111</v>
      </c>
      <c r="DI7" s="5">
        <f t="shared" si="1"/>
        <v>112</v>
      </c>
      <c r="DJ7" s="5">
        <f t="shared" si="1"/>
        <v>113</v>
      </c>
      <c r="DK7" s="5">
        <f t="shared" si="1"/>
        <v>114</v>
      </c>
      <c r="DL7" s="5">
        <f t="shared" si="1"/>
        <v>115</v>
      </c>
      <c r="DM7" s="5">
        <f t="shared" si="1"/>
        <v>116</v>
      </c>
      <c r="DN7" s="5">
        <f t="shared" si="1"/>
        <v>117</v>
      </c>
      <c r="DO7" s="5">
        <f t="shared" si="1"/>
        <v>118</v>
      </c>
      <c r="DP7" s="5">
        <f t="shared" si="1"/>
        <v>119</v>
      </c>
      <c r="DQ7" s="5">
        <f t="shared" si="1"/>
        <v>120</v>
      </c>
      <c r="DR7" s="5">
        <f t="shared" si="1"/>
        <v>121</v>
      </c>
      <c r="DS7" s="5">
        <f t="shared" si="1"/>
        <v>122</v>
      </c>
      <c r="DT7" s="5">
        <f t="shared" si="1"/>
        <v>123</v>
      </c>
      <c r="DU7" s="5">
        <f t="shared" si="1"/>
        <v>124</v>
      </c>
      <c r="DV7" s="5">
        <f t="shared" si="1"/>
        <v>125</v>
      </c>
      <c r="DW7" s="5">
        <f t="shared" si="1"/>
        <v>126</v>
      </c>
      <c r="DX7" s="5">
        <f t="shared" si="1"/>
        <v>127</v>
      </c>
      <c r="DY7" s="5">
        <f t="shared" si="1"/>
        <v>128</v>
      </c>
      <c r="DZ7" s="36">
        <f t="shared" si="1"/>
        <v>129</v>
      </c>
      <c r="EA7" s="36">
        <f>DZ7+1</f>
        <v>130</v>
      </c>
      <c r="EB7" s="36">
        <f>EA7+1</f>
        <v>131</v>
      </c>
    </row>
    <row r="8" spans="1:132" s="14" customFormat="1" ht="15.75" outlineLevel="1">
      <c r="A8" s="7" t="s">
        <v>0</v>
      </c>
      <c r="B8" s="18">
        <f>G8+AV8</f>
        <v>31155900</v>
      </c>
      <c r="C8" s="18">
        <f>H8+AW8</f>
        <v>15467680.98</v>
      </c>
      <c r="D8" s="18">
        <f>I8+AX8</f>
        <v>15150319.320000002</v>
      </c>
      <c r="E8" s="19">
        <f>IF(C8&lt;=0," ",IF(C8/B8*100&gt;200,"СВ.200",C8/B8))</f>
        <v>0.4964607339219859</v>
      </c>
      <c r="F8" s="19">
        <f>IF(D8=0," ",IF(C8/D8*100&gt;200,"св.200",C8/D8))</f>
        <v>1.0209475228407263</v>
      </c>
      <c r="G8" s="13">
        <f>Y8++AL8+L8+AG8+AQ8+T8</f>
        <v>30193700</v>
      </c>
      <c r="H8" s="17">
        <f>Z8++AM8+M8+AH8+AR8+U8</f>
        <v>14407781.4</v>
      </c>
      <c r="I8" s="13">
        <f>AA8++AN8+N8+AI8+AS8+V8</f>
        <v>14786055.330000002</v>
      </c>
      <c r="J8" s="19">
        <f>IF(H8&lt;=0," ",IF(H8/G8*100&gt;200,"СВ.200",H8/G8))</f>
        <v>0.4771783981426589</v>
      </c>
      <c r="K8" s="19">
        <f>IF(I8=0," ",IF(H8/I8*100&gt;200,"св.200",H8/I8))</f>
        <v>0.9744168460378674</v>
      </c>
      <c r="L8" s="8">
        <v>25610500</v>
      </c>
      <c r="M8" s="8">
        <v>12492032.68</v>
      </c>
      <c r="N8" s="8">
        <v>12759137.5</v>
      </c>
      <c r="O8" s="19">
        <f>IF(M8&lt;=0," ",IF(L8&lt;=0," ",IF(M8/L8*100&gt;200,"СВ.200",M8/L8)))</f>
        <v>0.4877699646629312</v>
      </c>
      <c r="P8" s="19">
        <f>IF(N8=0," ",IF(M8/N8*100&gt;200,"св.200",M8/N8))</f>
        <v>0.9790656053357838</v>
      </c>
      <c r="Q8" s="20"/>
      <c r="R8" s="20">
        <f>N8</f>
        <v>12759137.5</v>
      </c>
      <c r="S8" s="19">
        <f>M8/R8</f>
        <v>0.9790656053357838</v>
      </c>
      <c r="T8" s="20">
        <v>1203200</v>
      </c>
      <c r="U8" s="20">
        <v>613224.48</v>
      </c>
      <c r="V8" s="20">
        <v>603851.38</v>
      </c>
      <c r="W8" s="19">
        <f>IF(U8&lt;=0," ",IF(T8&lt;=0," ",IF(U8/T8*100&gt;200,"СВ.200",U8/T8)))</f>
        <v>0.5096613031914894</v>
      </c>
      <c r="X8" s="19">
        <f>IF(V8=0," ",IF(U8/V8*100&gt;200,"св.200",U8/V8))</f>
        <v>1.0155221968690376</v>
      </c>
      <c r="Y8" s="8"/>
      <c r="Z8" s="8">
        <v>26838</v>
      </c>
      <c r="AA8" s="8">
        <v>5437</v>
      </c>
      <c r="AB8" s="19" t="str">
        <f>IF(Z8&lt;=0," ",IF(Y8&lt;=0," ",IF(Z8/Y8*100&gt;200,"СВ.200",Z8/Y8)))</f>
        <v> </v>
      </c>
      <c r="AC8" s="19" t="str">
        <f>IF(AA8=0," ",IF(Z8/AA8*100&gt;200,"св.200",Z8/AA8))</f>
        <v>св.200</v>
      </c>
      <c r="AD8" s="20"/>
      <c r="AE8" s="20">
        <f>AA8</f>
        <v>5437</v>
      </c>
      <c r="AF8" s="19" t="str">
        <f>IF(Z8&lt;=0," ",IF(AE8&lt;=0," ",IF(Z8/AE8*100&gt;200,"СВ.200",Z8/AE8)))</f>
        <v>СВ.200</v>
      </c>
      <c r="AG8" s="8">
        <v>430000</v>
      </c>
      <c r="AH8" s="8">
        <v>-33862.65</v>
      </c>
      <c r="AI8" s="8">
        <v>36776.55</v>
      </c>
      <c r="AJ8" s="19" t="str">
        <f>IF(AH8&lt;=0," ",IF(AG8&lt;=0," ",IF(AH8/AG8*100&gt;200,"СВ.200",AH8/AG8)))</f>
        <v> </v>
      </c>
      <c r="AK8" s="19" t="str">
        <f>IF(AH8&lt;=0," ",IF(AH8/AI8*100&gt;200,"св.200",AH8/AI8))</f>
        <v> </v>
      </c>
      <c r="AL8" s="8">
        <v>2950000</v>
      </c>
      <c r="AM8" s="8">
        <v>1309548.89</v>
      </c>
      <c r="AN8" s="8">
        <v>1380852.9</v>
      </c>
      <c r="AO8" s="19">
        <f>IF(AM8&lt;=0," ",IF(AL8&lt;=0," ",IF(AM8/AL8*100&gt;200,"СВ.200",AM8/AL8)))</f>
        <v>0.4439148779661017</v>
      </c>
      <c r="AP8" s="19">
        <f>IF(AN8=0," ",IF(AM8/AN8*100&gt;200,"св.200",AM8/AN8))</f>
        <v>0.9483623418540816</v>
      </c>
      <c r="AQ8" s="8"/>
      <c r="AR8" s="8"/>
      <c r="AS8" s="8"/>
      <c r="AT8" s="19" t="str">
        <f>IF(AR8&lt;=0," ",IF(AQ8&lt;=0," ",IF(AR8/AQ8*100&gt;200,"СВ.200",AR8/AQ8)))</f>
        <v> </v>
      </c>
      <c r="AU8" s="19" t="str">
        <f>IF(AS8=0," ",IF(AR8/AS8*100&gt;200,"св.200",AR8/AS8))</f>
        <v> </v>
      </c>
      <c r="AV8" s="8">
        <f>BA8+BF8+BK8+BP8+BU8+BZ8+CE8+CJ8+CO8+CT8+DI8+DN8+DV8</f>
        <v>962200</v>
      </c>
      <c r="AW8" s="13">
        <f>BB8+BG8+BL8+BQ8+BV8+CA8+CF8+CK8+CP8+CU8+DJ8+DO8+DS8+DW8</f>
        <v>1059899.5800000003</v>
      </c>
      <c r="AX8" s="8">
        <f>BC8+BH8+BM8+BR8+BW8+CB8+CG8+CL8+CQ8+CV8+DK8+DP8+DT8+DX8</f>
        <v>364263.99</v>
      </c>
      <c r="AY8" s="19">
        <f>IF(AW8&lt;=0," ",IF(AV8&lt;=0," ",IF(AW8/AV8*100&gt;200,"СВ.200",AW8/AV8)))</f>
        <v>1.1015377052587823</v>
      </c>
      <c r="AZ8" s="19" t="str">
        <f>IF(AX8=0," ",IF(AW8/AX8*100&gt;200,"св.200",AW8/AX8))</f>
        <v>св.200</v>
      </c>
      <c r="BA8" s="8">
        <v>496100</v>
      </c>
      <c r="BB8" s="8">
        <v>110786.82</v>
      </c>
      <c r="BC8" s="8">
        <v>128474.81</v>
      </c>
      <c r="BD8" s="19">
        <f>IF(BB8&lt;=0," ",IF(BA8&lt;=0," ",IF(BB8/BA8*100&gt;200,"СВ.200",BB8/BA8)))</f>
        <v>0.2233155009070752</v>
      </c>
      <c r="BE8" s="19">
        <f>IF(BC8=0," ",IF(BB8/BC8*100&gt;200,"св.200",BB8/BC8))</f>
        <v>0.8623232834514408</v>
      </c>
      <c r="BF8" s="20"/>
      <c r="BG8" s="20"/>
      <c r="BH8" s="22"/>
      <c r="BI8" s="19" t="str">
        <f>IF(BG8&lt;=0," ",IF(BF8&lt;=0," ",IF(BG8/BF8*100&gt;200,"СВ.200",BG8/BF8)))</f>
        <v> </v>
      </c>
      <c r="BJ8" s="19" t="str">
        <f>IF(BH8=0," ",IF(BG8/BH8*100&gt;200,"св.200",BG8/BH8))</f>
        <v> </v>
      </c>
      <c r="BK8" s="8"/>
      <c r="BL8" s="8"/>
      <c r="BM8" s="8">
        <v>27204.96</v>
      </c>
      <c r="BN8" s="19" t="str">
        <f>IF(BL8&lt;=0," ",IF(BK8&lt;=0," ",IF(BL8/BK8*100&gt;200,"СВ.200",BL8/BK8)))</f>
        <v> </v>
      </c>
      <c r="BO8" s="19" t="str">
        <f>IF(BL8=0," ",IF(BL8/BM8*100&gt;200,"св.200",BL8/BM8))</f>
        <v> </v>
      </c>
      <c r="BP8" s="20">
        <v>171100</v>
      </c>
      <c r="BQ8" s="20">
        <v>583783.8</v>
      </c>
      <c r="BR8" s="20">
        <v>42788.7</v>
      </c>
      <c r="BS8" s="19" t="str">
        <f>IF(BQ8&lt;=0," ",IF(BP8&lt;=0," ",IF(BQ8/BP8*100&gt;200,"СВ.200",BQ8/BP8)))</f>
        <v>СВ.200</v>
      </c>
      <c r="BT8" s="19" t="str">
        <f>IF(BQ8=0," ",IF(BQ8/BR8*100&gt;200,"св.200",BQ8/BR8))</f>
        <v>св.200</v>
      </c>
      <c r="BU8" s="20"/>
      <c r="BV8" s="20"/>
      <c r="BW8" s="20"/>
      <c r="BX8" s="19" t="str">
        <f>IF(BV8&lt;=0," ",IF(BU8&lt;=0," ",IF(BV8/BU8*100&gt;200,"СВ.200",BV8/BU8)))</f>
        <v> </v>
      </c>
      <c r="BY8" s="19" t="str">
        <f>IF(BW8=0," ",IF(BV8/BW8*100&gt;200,"св.200",BV8/BW8))</f>
        <v> </v>
      </c>
      <c r="BZ8" s="20">
        <v>90000</v>
      </c>
      <c r="CA8" s="8">
        <v>57438.91</v>
      </c>
      <c r="CB8" s="8">
        <v>150.36</v>
      </c>
      <c r="CC8" s="19">
        <f>IF(CA8&lt;=0," ",IF(BZ8&lt;=0," ",IF(CA8/BZ8*100&gt;200,"СВ.200",CA8/BZ8)))</f>
        <v>0.6382101111111111</v>
      </c>
      <c r="CD8" s="19" t="str">
        <f>IF(CA8=0," ",IF(CA8/CB8*100&gt;200,"св.200",CA8/CB8))</f>
        <v>св.200</v>
      </c>
      <c r="CE8" s="20"/>
      <c r="CF8" s="20"/>
      <c r="CG8" s="20">
        <v>0</v>
      </c>
      <c r="CH8" s="19" t="str">
        <f>IF(CF8&lt;=0," ",IF(CE8&lt;=0," ",IF(CF8/CE8*100&gt;200,"СВ.200",CF8/CE8)))</f>
        <v> </v>
      </c>
      <c r="CI8" s="19" t="str">
        <f>IF(CG8=0," ",IF(CF8/CG8*100&gt;200,"св.200",CF8/CG8))</f>
        <v> </v>
      </c>
      <c r="CJ8" s="20"/>
      <c r="CK8" s="20"/>
      <c r="CL8" s="20"/>
      <c r="CM8" s="19" t="str">
        <f>IF(CK8&lt;=0," ",IF(CJ8&lt;=0," ",IF(CK8/CJ8*100&gt;200,"СВ.200",CK8/CJ8)))</f>
        <v> </v>
      </c>
      <c r="CN8" s="19" t="str">
        <f>IF(CL8=0," ",IF(CK8/CL8*100&gt;200,"св.200",CK8/CL8))</f>
        <v> </v>
      </c>
      <c r="CO8" s="8">
        <v>200000</v>
      </c>
      <c r="CP8" s="8"/>
      <c r="CQ8" s="8">
        <v>164400</v>
      </c>
      <c r="CR8" s="19" t="str">
        <f>IF(CP8&lt;=0," ",IF(CO8&lt;=0," ",IF(CP8/CO8*100&gt;200,"СВ.200",CP8/CO8)))</f>
        <v> </v>
      </c>
      <c r="CS8" s="19" t="str">
        <f>IF(CP8=0," ",IF(CP8/CQ8*100&gt;200,"св.200",CP8/CQ8))</f>
        <v> </v>
      </c>
      <c r="CT8" s="21">
        <v>5000</v>
      </c>
      <c r="CU8" s="30">
        <v>264720.2</v>
      </c>
      <c r="CV8" s="30">
        <v>756.83</v>
      </c>
      <c r="CW8" s="25" t="str">
        <f>IF(CU8&lt;=0," ",IF(CT8&lt;=0," ",IF(CU8/CT8*100&gt;200,"СВ.200",CU8/CT8)))</f>
        <v>СВ.200</v>
      </c>
      <c r="CX8" s="19" t="str">
        <f>IF(CU8=0," ",IF(CU8/CV8*100&gt;200,"св.200",CU8/CV8))</f>
        <v>св.200</v>
      </c>
      <c r="CY8" s="20">
        <v>5000</v>
      </c>
      <c r="CZ8" s="20">
        <v>264720.2</v>
      </c>
      <c r="DA8" s="20">
        <v>756.83</v>
      </c>
      <c r="DB8" s="19" t="str">
        <f>IF(CZ8&lt;=0," ",IF(CY8&lt;=0," ",IF(CZ8/CY8*100&gt;200,"СВ.200",CZ8/CY8)))</f>
        <v>СВ.200</v>
      </c>
      <c r="DC8" s="19" t="str">
        <f>IF(CZ8=0," ",IF(CZ8/DA8*100&gt;200,"св.200",CZ8/DA8))</f>
        <v>св.200</v>
      </c>
      <c r="DD8" s="20"/>
      <c r="DE8" s="20"/>
      <c r="DF8" s="20"/>
      <c r="DG8" s="19" t="str">
        <f>IF(DE8&lt;=0," ",IF(DD8&lt;=0," ",IF(DE8/DD8*100&gt;200,"СВ.200",DE8/DD8)))</f>
        <v> </v>
      </c>
      <c r="DH8" s="19" t="str">
        <f>IF(DF8=0," ",IF(DE8/DF8*100&gt;200,"св.200",DE8/DF8))</f>
        <v> </v>
      </c>
      <c r="DI8" s="20"/>
      <c r="DJ8" s="20"/>
      <c r="DK8" s="20"/>
      <c r="DL8" s="19" t="str">
        <f>IF(DJ8&lt;=0," ",IF(DI8&lt;=0," ",IF(DJ8/DI8*100&gt;200,"СВ.200",DJ8/DI8)))</f>
        <v> </v>
      </c>
      <c r="DM8" s="19" t="str">
        <f>IF(DK8=0," ",IF(DJ8/DK8*100&gt;200,"св.200",DJ8/DK8))</f>
        <v> </v>
      </c>
      <c r="DN8" s="8"/>
      <c r="DO8" s="23"/>
      <c r="DP8" s="20"/>
      <c r="DQ8" s="19" t="str">
        <f>IF(DO8&lt;=0," ",IF(DN8&lt;=0," ",IF(DO8/DN8*100&gt;200,"СВ.200",DO8/DN8)))</f>
        <v> </v>
      </c>
      <c r="DR8" s="19" t="str">
        <f>IF(DP8=0," ",IF(DO8/DP8*100&gt;200,"св.200",DO8/DP8))</f>
        <v> </v>
      </c>
      <c r="DS8" s="20">
        <f>43169.85-DW8</f>
        <v>0</v>
      </c>
      <c r="DT8" s="20"/>
      <c r="DU8" s="19" t="str">
        <f>IF(DT8=0," ",IF(DS8/DT8*100&gt;200,"св.200",DS8/DT8))</f>
        <v> </v>
      </c>
      <c r="DV8" s="8"/>
      <c r="DW8" s="8">
        <v>43169.85</v>
      </c>
      <c r="DX8" s="20">
        <v>488.33</v>
      </c>
      <c r="DY8" s="19" t="str">
        <f>IF(DW8&lt;=0," ",IF(DV8&lt;=0," ",IF(DW8/DV8*100&gt;200,"СВ.200",DW8/DV8)))</f>
        <v> </v>
      </c>
      <c r="DZ8" s="32" t="str">
        <f>IF(DX8=0," ",IF(DW8/DX8*100&gt;200,"св.200",DW8/DX8))</f>
        <v>св.200</v>
      </c>
      <c r="EA8" s="38"/>
      <c r="EB8" s="38"/>
    </row>
    <row r="9" s="24" customFormat="1" ht="12.75"/>
    <row r="11" spans="1:9" ht="12.75">
      <c r="A11" s="26"/>
      <c r="B11" s="27"/>
      <c r="C11" s="26"/>
      <c r="D11" s="26"/>
      <c r="E11" s="26"/>
      <c r="F11" s="26"/>
      <c r="G11" s="26"/>
      <c r="H11" s="26"/>
      <c r="I11" s="26"/>
    </row>
    <row r="12" ht="30" customHeight="1"/>
  </sheetData>
  <mergeCells count="28">
    <mergeCell ref="T5:X5"/>
    <mergeCell ref="BP5:BT5"/>
    <mergeCell ref="BU5:BY5"/>
    <mergeCell ref="CT5:CX5"/>
    <mergeCell ref="BZ5:CD5"/>
    <mergeCell ref="CE5:CI5"/>
    <mergeCell ref="CJ5:CN5"/>
    <mergeCell ref="CO5:CS5"/>
    <mergeCell ref="Y5:AC5"/>
    <mergeCell ref="AG5:AK5"/>
    <mergeCell ref="BA5:BE5"/>
    <mergeCell ref="BF5:BJ5"/>
    <mergeCell ref="BK5:BO5"/>
    <mergeCell ref="EA5:EB5"/>
    <mergeCell ref="Q5:S5"/>
    <mergeCell ref="DN5:DR5"/>
    <mergeCell ref="DV5:DZ5"/>
    <mergeCell ref="DS5:DU5"/>
    <mergeCell ref="DD5:DH5"/>
    <mergeCell ref="AL5:AP5"/>
    <mergeCell ref="AQ5:AU5"/>
    <mergeCell ref="AV5:AZ5"/>
    <mergeCell ref="CY5:DC5"/>
    <mergeCell ref="DI5:DM5"/>
    <mergeCell ref="AD5:AF5"/>
    <mergeCell ref="B5:F5"/>
    <mergeCell ref="G5:K5"/>
    <mergeCell ref="L5:P5"/>
  </mergeCells>
  <printOptions/>
  <pageMargins left="0.5905511811023623" right="0" top="0.6692913385826772" bottom="0.6692913385826772" header="0" footer="0"/>
  <pageSetup fitToHeight="5" fitToWidth="5" horizontalDpi="600" verticalDpi="600" orientation="landscape" paperSize="8" scale="5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Павловна Гусева</dc:creator>
  <cp:keywords/>
  <dc:description/>
  <cp:lastModifiedBy>Соколова</cp:lastModifiedBy>
  <cp:lastPrinted>2017-07-28T09:02:09Z</cp:lastPrinted>
  <dcterms:created xsi:type="dcterms:W3CDTF">2014-07-22T12:54:56Z</dcterms:created>
  <dcterms:modified xsi:type="dcterms:W3CDTF">2017-10-24T13:38:45Z</dcterms:modified>
  <cp:category/>
  <cp:version/>
  <cp:contentType/>
  <cp:contentStatus/>
</cp:coreProperties>
</file>