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0" yWindow="525" windowWidth="19320" windowHeight="10920"/>
  </bookViews>
  <sheets>
    <sheet name="Доходы" sheetId="2" r:id="rId1"/>
  </sheets>
  <definedNames>
    <definedName name="_xlnm.Print_Titles" localSheetId="0">Доходы!$5:$6</definedName>
  </definedNames>
  <calcPr calcId="125725"/>
</workbook>
</file>

<file path=xl/calcChain.xml><?xml version="1.0" encoding="utf-8"?>
<calcChain xmlns="http://schemas.openxmlformats.org/spreadsheetml/2006/main">
  <c r="C9" i="2"/>
  <c r="D67"/>
  <c r="D64" s="1"/>
  <c r="D10"/>
  <c r="D44"/>
  <c r="D42" s="1"/>
  <c r="D41" s="1"/>
  <c r="D56"/>
  <c r="D73"/>
  <c r="E73" s="1"/>
  <c r="D76"/>
  <c r="E76" s="1"/>
  <c r="D71"/>
  <c r="D69"/>
  <c r="D61"/>
  <c r="E61" s="1"/>
  <c r="E77"/>
  <c r="E75"/>
  <c r="E74"/>
  <c r="E72"/>
  <c r="E71"/>
  <c r="E70"/>
  <c r="E69"/>
  <c r="E68"/>
  <c r="E67"/>
  <c r="E66"/>
  <c r="E65"/>
  <c r="E63"/>
  <c r="E62"/>
  <c r="E60"/>
  <c r="E59"/>
  <c r="E58"/>
  <c r="E57"/>
  <c r="E56"/>
  <c r="D35"/>
  <c r="C35"/>
  <c r="C10"/>
  <c r="E54"/>
  <c r="E52"/>
  <c r="E50"/>
  <c r="E48"/>
  <c r="E45"/>
  <c r="E43"/>
  <c r="E33"/>
  <c r="E30"/>
  <c r="E29"/>
  <c r="E28"/>
  <c r="E25"/>
  <c r="E26"/>
  <c r="E24"/>
  <c r="E18"/>
  <c r="E19"/>
  <c r="E20"/>
  <c r="E17"/>
  <c r="E12"/>
  <c r="E13"/>
  <c r="E11"/>
  <c r="E47"/>
  <c r="E46"/>
  <c r="D49"/>
  <c r="D53"/>
  <c r="C53"/>
  <c r="D51"/>
  <c r="E51" s="1"/>
  <c r="C51"/>
  <c r="C49"/>
  <c r="C44"/>
  <c r="C42" s="1"/>
  <c r="D16"/>
  <c r="D21"/>
  <c r="D23"/>
  <c r="D27"/>
  <c r="D31"/>
  <c r="D9" s="1"/>
  <c r="D37"/>
  <c r="C16"/>
  <c r="C21"/>
  <c r="C23"/>
  <c r="C27"/>
  <c r="C31"/>
  <c r="C37"/>
  <c r="E64" l="1"/>
  <c r="D55"/>
  <c r="E55" s="1"/>
  <c r="E37"/>
  <c r="E53"/>
  <c r="E49"/>
  <c r="E31"/>
  <c r="E27"/>
  <c r="E23"/>
  <c r="E16"/>
  <c r="E10"/>
  <c r="C41"/>
  <c r="C7" s="1"/>
  <c r="E9" l="1"/>
  <c r="E44"/>
  <c r="E42" l="1"/>
  <c r="E41" l="1"/>
  <c r="D7"/>
  <c r="D78" s="1"/>
  <c r="E7" l="1"/>
</calcChain>
</file>

<file path=xl/sharedStrings.xml><?xml version="1.0" encoding="utf-8"?>
<sst xmlns="http://schemas.openxmlformats.org/spreadsheetml/2006/main" count="150" uniqueCount="149">
  <si>
    <t>Наименование 
показателя</t>
  </si>
  <si>
    <t>Код дохода по бюджетной классификации</t>
  </si>
  <si>
    <t>Доходы бюджета - всего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</si>
  <si>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</si>
  <si>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</si>
  <si>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</si>
  <si>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</si>
  <si>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</si>
  <si>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</si>
  <si>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</si>
  <si>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</si>
  <si>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</si>
  <si>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</si>
  <si>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</si>
  <si>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</si>
  <si>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</si>
  <si>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</si>
  <si>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</si>
  <si>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</si>
  <si>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</si>
  <si>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</si>
  <si>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</si>
  <si>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</si>
  <si>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</si>
  <si>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</si>
  <si>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</si>
  <si>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</si>
  <si>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</si>
  <si>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</si>
  <si>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</si>
  <si>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</si>
  <si>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</si>
  <si>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</si>
  <si>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</si>
  <si>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</si>
  <si>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</si>
  <si>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</si>
  <si>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</si>
  <si>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</si>
  <si>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</si>
  <si>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</si>
  <si>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</si>
  <si>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</si>
  <si>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</si>
  <si>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</si>
  <si>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</si>
  <si>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</si>
  <si>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</si>
  <si>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</si>
  <si>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</si>
  <si>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</si>
  <si>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</si>
  <si>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</si>
  <si>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</si>
  <si>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ПРОЧИЕ НЕНАЛОГОВЫЕ ДОХОДЫ</t>
  </si>
  <si>
    <t xml:space="preserve"> 000 1170000000 0000 000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</si>
  <si>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</si>
  <si>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</si>
  <si>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</si>
  <si>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</si>
  <si>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Инициативные платежи, зачисляемые в бюджеты городских поселений</t>
  </si>
  <si>
    <t xml:space="preserve"> 000 1171503013 0000 150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</si>
  <si>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</si>
  <si>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</si>
  <si>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</si>
  <si>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</si>
  <si>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</si>
  <si>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</si>
  <si>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</si>
  <si>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</si>
  <si>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</si>
  <si>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</si>
  <si>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000 2022029913 0000 150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</si>
  <si>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</si>
  <si>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</si>
  <si>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</si>
  <si>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</si>
  <si>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</si>
  <si>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</si>
  <si>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</si>
  <si>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</si>
  <si>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</si>
  <si>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</si>
  <si>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</si>
  <si>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</si>
  <si>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</si>
  <si>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</si>
  <si>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 на реализацию программ формирования современной городской среды из бюджетов городских поселений</t>
  </si>
  <si>
    <t xml:space="preserve"> 000 2192555513 0000 150</t>
  </si>
  <si>
    <t>Результат исполнения бюджета (дефицит / профицит)</t>
  </si>
  <si>
    <t xml:space="preserve">  
Изменение остатков средств на счетах по учету средств бюджетов
</t>
  </si>
  <si>
    <t>% исполнения</t>
  </si>
  <si>
    <t>0203</t>
  </si>
  <si>
    <t>0505</t>
  </si>
  <si>
    <t>Утверждено в бюджете на 01.10.2023</t>
  </si>
  <si>
    <t>Ожидаемое исполнение за 2023</t>
  </si>
  <si>
    <t xml:space="preserve"> 000 1010213001 0000 110</t>
  </si>
  <si>
    <t xml:space="preserve"> 000 1010214001 0000 110</t>
  </si>
  <si>
    <t xml:space="preserve">  Налог на доходы физических лиц в части суммы налога, не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</si>
  <si>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Штрафы, санкции возмещение ущерба</t>
  </si>
  <si>
    <t xml:space="preserve"> 000 1160701013 0000 430</t>
  </si>
  <si>
    <t>Штрафы, неустойки,пени в случае просрочки исполнения поставщиком</t>
  </si>
  <si>
    <t xml:space="preserve"> 000 2022004113 0000 150</t>
  </si>
  <si>
    <t>Расходы - всего</t>
  </si>
  <si>
    <t>ОБЩЕГОСУДАРСТВЕННЫЕ ВОПРОСЫ</t>
  </si>
  <si>
    <t>0100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</si>
  <si>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</si>
  <si>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</si>
  <si>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</si>
  <si>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</si>
  <si>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</si>
  <si>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</si>
  <si>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</si>
  <si>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</si>
  <si>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</si>
  <si>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</si>
  <si>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</si>
  <si>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</si>
  <si>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</si>
  <si>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</si>
  <si>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</si>
  <si>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</si>
  <si>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</si>
  <si>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</si>
  <si>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</si>
  <si>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</si>
  <si>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</si>
  <si>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</si>
  <si>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</si>
  <si>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</si>
  <si>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</si>
  <si>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</si>
  <si>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</si>
  <si>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</si>
  <si>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</si>
  <si>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</si>
  <si>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</si>
  <si>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</si>
  <si>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</si>
  <si>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</si>
  <si>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</si>
  <si>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</si>
  <si>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</si>
  <si>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</si>
  <si>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</si>
  <si>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</si>
  <si>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7900</t>
  </si>
  <si>
    <t xml:space="preserve">       Оценка ожидаемого исполнения доходов Пучежского городского поселения в 2023 году</t>
  </si>
  <si>
    <t>(руб.)</t>
  </si>
</sst>
</file>

<file path=xl/styles.xml><?xml version="1.0" encoding="utf-8"?>
<styleSheet xmlns="http://schemas.openxmlformats.org/spreadsheetml/2006/main">
  <numFmts count="1">
    <numFmt numFmtId="164" formatCode="dd\.mm\.yyyy"/>
  </numFmts>
  <fonts count="25">
    <font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87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14"/>
    <xf numFmtId="0" fontId="10" fillId="0" borderId="15">
      <alignment horizontal="left" wrapText="1"/>
    </xf>
    <xf numFmtId="0" fontId="11" fillId="0" borderId="16">
      <alignment horizontal="left" wrapText="1"/>
    </xf>
    <xf numFmtId="0" fontId="11" fillId="0" borderId="14"/>
    <xf numFmtId="0" fontId="10" fillId="0" borderId="17">
      <alignment horizontal="left" wrapText="1" indent="1"/>
    </xf>
    <xf numFmtId="0" fontId="10" fillId="0" borderId="18">
      <alignment horizontal="left" wrapText="1"/>
    </xf>
    <xf numFmtId="0" fontId="10" fillId="0" borderId="18">
      <alignment horizontal="left" wrapText="1" indent="2"/>
    </xf>
    <xf numFmtId="0" fontId="12" fillId="0" borderId="19"/>
    <xf numFmtId="0" fontId="10" fillId="0" borderId="0">
      <alignment horizontal="center" wrapText="1"/>
    </xf>
    <xf numFmtId="49" fontId="10" fillId="0" borderId="14">
      <alignment horizontal="left"/>
    </xf>
    <xf numFmtId="49" fontId="10" fillId="0" borderId="20">
      <alignment horizontal="center" wrapText="1"/>
    </xf>
    <xf numFmtId="49" fontId="10" fillId="0" borderId="20">
      <alignment horizontal="center"/>
    </xf>
    <xf numFmtId="0" fontId="11" fillId="0" borderId="0">
      <alignment horizontal="center"/>
    </xf>
    <xf numFmtId="49" fontId="10" fillId="0" borderId="21">
      <alignment horizontal="center"/>
    </xf>
    <xf numFmtId="49" fontId="10" fillId="0" borderId="22">
      <alignment horizontal="center"/>
    </xf>
    <xf numFmtId="0" fontId="10" fillId="0" borderId="15">
      <alignment horizontal="left" wrapText="1" indent="1"/>
    </xf>
    <xf numFmtId="0" fontId="10" fillId="0" borderId="23">
      <alignment horizontal="left" wrapText="1"/>
    </xf>
    <xf numFmtId="0" fontId="10" fillId="0" borderId="23">
      <alignment horizontal="left" wrapText="1" indent="2"/>
    </xf>
    <xf numFmtId="0" fontId="12" fillId="0" borderId="24"/>
    <xf numFmtId="0" fontId="12" fillId="0" borderId="22"/>
    <xf numFmtId="0" fontId="11" fillId="0" borderId="25">
      <alignment horizontal="center" vertical="center" textRotation="90" wrapText="1"/>
    </xf>
    <xf numFmtId="0" fontId="11" fillId="0" borderId="19">
      <alignment horizontal="center" vertical="center" textRotation="90" wrapText="1"/>
    </xf>
    <xf numFmtId="0" fontId="10" fillId="0" borderId="0">
      <alignment vertical="center"/>
    </xf>
    <xf numFmtId="0" fontId="11" fillId="0" borderId="14">
      <alignment horizontal="center" vertical="center" textRotation="90" wrapText="1"/>
    </xf>
    <xf numFmtId="0" fontId="11" fillId="0" borderId="19">
      <alignment horizontal="center" vertical="center" textRotation="90"/>
    </xf>
    <xf numFmtId="0" fontId="11" fillId="0" borderId="14">
      <alignment horizontal="center" vertical="center" textRotation="90"/>
    </xf>
    <xf numFmtId="0" fontId="11" fillId="0" borderId="25">
      <alignment horizontal="center" vertical="center" textRotation="90"/>
    </xf>
    <xf numFmtId="0" fontId="12" fillId="0" borderId="14"/>
    <xf numFmtId="0" fontId="11" fillId="0" borderId="26">
      <alignment horizontal="center" vertical="center" textRotation="90"/>
    </xf>
    <xf numFmtId="0" fontId="13" fillId="0" borderId="14">
      <alignment wrapText="1"/>
    </xf>
    <xf numFmtId="0" fontId="13" fillId="0" borderId="19">
      <alignment wrapText="1"/>
    </xf>
    <xf numFmtId="0" fontId="10" fillId="0" borderId="26">
      <alignment horizontal="center" vertical="top" wrapText="1"/>
    </xf>
    <xf numFmtId="0" fontId="11" fillId="0" borderId="27"/>
    <xf numFmtId="49" fontId="14" fillId="0" borderId="28">
      <alignment horizontal="left" vertical="center" wrapText="1"/>
    </xf>
    <xf numFmtId="49" fontId="10" fillId="0" borderId="29">
      <alignment horizontal="left" vertical="center" wrapText="1" indent="2"/>
    </xf>
    <xf numFmtId="49" fontId="10" fillId="0" borderId="30">
      <alignment horizontal="left" vertical="center" wrapText="1" indent="3"/>
    </xf>
    <xf numFmtId="49" fontId="10" fillId="0" borderId="28">
      <alignment horizontal="left" vertical="center" wrapText="1" indent="3"/>
    </xf>
    <xf numFmtId="49" fontId="10" fillId="0" borderId="31">
      <alignment horizontal="left" vertical="center" wrapText="1" indent="3"/>
    </xf>
    <xf numFmtId="0" fontId="14" fillId="0" borderId="27">
      <alignment horizontal="left" vertical="center" wrapText="1"/>
    </xf>
    <xf numFmtId="49" fontId="10" fillId="0" borderId="19">
      <alignment horizontal="left" vertical="center" wrapText="1" indent="3"/>
    </xf>
    <xf numFmtId="49" fontId="10" fillId="0" borderId="0">
      <alignment horizontal="left" vertical="center" wrapText="1" indent="3"/>
    </xf>
    <xf numFmtId="49" fontId="10" fillId="0" borderId="14">
      <alignment horizontal="left" vertical="center" wrapText="1" indent="3"/>
    </xf>
    <xf numFmtId="0" fontId="14" fillId="0" borderId="32">
      <alignment horizontal="left" vertical="center" wrapText="1"/>
    </xf>
    <xf numFmtId="49" fontId="10" fillId="0" borderId="33">
      <alignment horizontal="left" vertical="center" wrapText="1" indent="2"/>
    </xf>
    <xf numFmtId="49" fontId="10" fillId="0" borderId="34">
      <alignment horizontal="left" vertical="center" wrapText="1" indent="3"/>
    </xf>
    <xf numFmtId="49" fontId="10" fillId="0" borderId="35">
      <alignment horizontal="left" vertical="center" wrapText="1" indent="3"/>
    </xf>
    <xf numFmtId="49" fontId="10" fillId="0" borderId="36">
      <alignment horizontal="left" vertical="center" wrapText="1" indent="3"/>
    </xf>
    <xf numFmtId="49" fontId="14" fillId="0" borderId="32">
      <alignment horizontal="left" vertical="center" wrapText="1"/>
    </xf>
    <xf numFmtId="49" fontId="11" fillId="0" borderId="37">
      <alignment horizontal="center"/>
    </xf>
    <xf numFmtId="49" fontId="11" fillId="0" borderId="38">
      <alignment horizontal="center" vertical="center" wrapText="1"/>
    </xf>
    <xf numFmtId="49" fontId="10" fillId="0" borderId="39">
      <alignment horizontal="center" vertical="center" wrapText="1"/>
    </xf>
    <xf numFmtId="49" fontId="10" fillId="0" borderId="20">
      <alignment horizontal="center" vertical="center" wrapText="1"/>
    </xf>
    <xf numFmtId="49" fontId="10" fillId="0" borderId="38">
      <alignment horizontal="center" vertical="center" wrapText="1"/>
    </xf>
    <xf numFmtId="49" fontId="10" fillId="0" borderId="40">
      <alignment horizontal="center" vertical="center" wrapText="1"/>
    </xf>
    <xf numFmtId="49" fontId="10" fillId="0" borderId="41">
      <alignment horizontal="center" vertical="center" wrapText="1"/>
    </xf>
    <xf numFmtId="49" fontId="10" fillId="0" borderId="0">
      <alignment horizontal="center" vertical="center" wrapText="1"/>
    </xf>
    <xf numFmtId="49" fontId="10" fillId="0" borderId="14">
      <alignment horizontal="center" vertical="center" wrapText="1"/>
    </xf>
    <xf numFmtId="49" fontId="10" fillId="0" borderId="24">
      <alignment horizontal="center" vertical="center" wrapText="1"/>
    </xf>
    <xf numFmtId="49" fontId="11" fillId="0" borderId="37">
      <alignment horizontal="center" vertical="center" wrapText="1"/>
    </xf>
    <xf numFmtId="49" fontId="10" fillId="0" borderId="42">
      <alignment horizontal="center" vertical="center" wrapText="1"/>
    </xf>
    <xf numFmtId="49" fontId="10" fillId="0" borderId="43">
      <alignment horizontal="center" vertical="center" wrapText="1"/>
    </xf>
    <xf numFmtId="0" fontId="11" fillId="0" borderId="20">
      <alignment horizontal="center" vertical="center"/>
    </xf>
    <xf numFmtId="0" fontId="10" fillId="0" borderId="39">
      <alignment horizontal="center" vertical="center"/>
    </xf>
    <xf numFmtId="0" fontId="10" fillId="0" borderId="20">
      <alignment horizontal="center" vertical="center"/>
    </xf>
    <xf numFmtId="0" fontId="10" fillId="0" borderId="38">
      <alignment horizontal="center" vertical="center"/>
    </xf>
    <xf numFmtId="0" fontId="10" fillId="0" borderId="40">
      <alignment horizontal="center" vertical="center"/>
    </xf>
    <xf numFmtId="0" fontId="11" fillId="0" borderId="37">
      <alignment horizontal="center" vertical="center"/>
    </xf>
    <xf numFmtId="49" fontId="11" fillId="0" borderId="38">
      <alignment horizontal="center" vertical="center"/>
    </xf>
    <xf numFmtId="49" fontId="10" fillId="0" borderId="43">
      <alignment horizontal="center" vertical="center"/>
    </xf>
    <xf numFmtId="49" fontId="10" fillId="0" borderId="20">
      <alignment horizontal="center" vertical="center"/>
    </xf>
    <xf numFmtId="49" fontId="10" fillId="0" borderId="38">
      <alignment horizontal="center" vertical="center"/>
    </xf>
    <xf numFmtId="49" fontId="10" fillId="0" borderId="40">
      <alignment horizontal="center" vertical="center"/>
    </xf>
    <xf numFmtId="49" fontId="10" fillId="0" borderId="26">
      <alignment horizontal="center" vertical="top" wrapText="1"/>
    </xf>
    <xf numFmtId="0" fontId="10" fillId="0" borderId="24"/>
    <xf numFmtId="4" fontId="10" fillId="0" borderId="44">
      <alignment horizontal="right"/>
    </xf>
    <xf numFmtId="4" fontId="10" fillId="0" borderId="41">
      <alignment horizontal="right"/>
    </xf>
    <xf numFmtId="4" fontId="10" fillId="0" borderId="0">
      <alignment horizontal="right" shrinkToFit="1"/>
    </xf>
    <xf numFmtId="4" fontId="10" fillId="0" borderId="14">
      <alignment horizontal="right"/>
    </xf>
    <xf numFmtId="4" fontId="10" fillId="0" borderId="0">
      <alignment horizontal="right"/>
    </xf>
    <xf numFmtId="4" fontId="10" fillId="0" borderId="24">
      <alignment horizontal="right"/>
    </xf>
    <xf numFmtId="0" fontId="10" fillId="0" borderId="45"/>
    <xf numFmtId="49" fontId="10" fillId="0" borderId="14">
      <alignment horizontal="center" wrapText="1"/>
    </xf>
    <xf numFmtId="0" fontId="10" fillId="0" borderId="19">
      <alignment horizontal="center"/>
    </xf>
    <xf numFmtId="0" fontId="15" fillId="0" borderId="14"/>
    <xf numFmtId="0" fontId="15" fillId="0" borderId="19"/>
    <xf numFmtId="0" fontId="10" fillId="0" borderId="14">
      <alignment horizontal="center"/>
    </xf>
    <xf numFmtId="49" fontId="10" fillId="0" borderId="19">
      <alignment horizontal="center"/>
    </xf>
    <xf numFmtId="49" fontId="10" fillId="0" borderId="0">
      <alignment horizontal="left"/>
    </xf>
    <xf numFmtId="0" fontId="10" fillId="0" borderId="24">
      <alignment horizontal="center" vertical="top"/>
    </xf>
    <xf numFmtId="4" fontId="10" fillId="0" borderId="46">
      <alignment horizontal="right"/>
    </xf>
    <xf numFmtId="0" fontId="10" fillId="0" borderId="47"/>
    <xf numFmtId="4" fontId="10" fillId="0" borderId="48">
      <alignment horizontal="right"/>
    </xf>
    <xf numFmtId="4" fontId="10" fillId="0" borderId="49">
      <alignment horizontal="right"/>
    </xf>
    <xf numFmtId="0" fontId="10" fillId="0" borderId="22"/>
    <xf numFmtId="4" fontId="10" fillId="0" borderId="22">
      <alignment horizontal="right"/>
    </xf>
    <xf numFmtId="0" fontId="10" fillId="0" borderId="50"/>
    <xf numFmtId="4" fontId="10" fillId="0" borderId="51">
      <alignment horizontal="right"/>
    </xf>
    <xf numFmtId="0" fontId="13" fillId="0" borderId="26">
      <alignment wrapText="1"/>
    </xf>
    <xf numFmtId="0" fontId="10" fillId="0" borderId="26">
      <alignment horizontal="center" vertical="top"/>
    </xf>
    <xf numFmtId="0" fontId="10" fillId="0" borderId="52"/>
    <xf numFmtId="0" fontId="9" fillId="0" borderId="53"/>
    <xf numFmtId="0" fontId="12" fillId="4" borderId="0"/>
    <xf numFmtId="0" fontId="11" fillId="0" borderId="0"/>
    <xf numFmtId="0" fontId="16" fillId="0" borderId="0"/>
    <xf numFmtId="0" fontId="10" fillId="0" borderId="0">
      <alignment horizontal="left"/>
    </xf>
    <xf numFmtId="0" fontId="10" fillId="0" borderId="0"/>
    <xf numFmtId="0" fontId="9" fillId="0" borderId="0"/>
    <xf numFmtId="0" fontId="12" fillId="0" borderId="0"/>
    <xf numFmtId="49" fontId="10" fillId="0" borderId="26">
      <alignment horizontal="center" vertical="center" wrapText="1"/>
    </xf>
    <xf numFmtId="0" fontId="10" fillId="0" borderId="54">
      <alignment horizontal="left" wrapText="1"/>
    </xf>
    <xf numFmtId="0" fontId="10" fillId="0" borderId="18">
      <alignment horizontal="left" wrapText="1" indent="1"/>
    </xf>
    <xf numFmtId="0" fontId="10" fillId="0" borderId="52">
      <alignment horizontal="left" wrapText="1" indent="2"/>
    </xf>
    <xf numFmtId="0" fontId="9" fillId="0" borderId="0"/>
    <xf numFmtId="0" fontId="17" fillId="0" borderId="0">
      <alignment horizontal="center" vertical="top"/>
    </xf>
    <xf numFmtId="0" fontId="10" fillId="0" borderId="19">
      <alignment horizontal="left"/>
    </xf>
    <xf numFmtId="49" fontId="10" fillId="0" borderId="37">
      <alignment horizontal="center" wrapText="1"/>
    </xf>
    <xf numFmtId="49" fontId="10" fillId="0" borderId="39">
      <alignment horizontal="center" wrapText="1"/>
    </xf>
    <xf numFmtId="49" fontId="10" fillId="0" borderId="38">
      <alignment horizontal="center"/>
    </xf>
    <xf numFmtId="0" fontId="10" fillId="0" borderId="41"/>
    <xf numFmtId="49" fontId="10" fillId="0" borderId="19"/>
    <xf numFmtId="49" fontId="10" fillId="0" borderId="0"/>
    <xf numFmtId="49" fontId="10" fillId="0" borderId="55">
      <alignment horizontal="center"/>
    </xf>
    <xf numFmtId="49" fontId="10" fillId="0" borderId="24">
      <alignment horizontal="center"/>
    </xf>
    <xf numFmtId="49" fontId="10" fillId="0" borderId="26">
      <alignment horizontal="center"/>
    </xf>
    <xf numFmtId="49" fontId="10" fillId="0" borderId="21">
      <alignment horizontal="center" vertical="center" wrapText="1"/>
    </xf>
    <xf numFmtId="49" fontId="10" fillId="0" borderId="44">
      <alignment horizontal="center" vertical="center" wrapText="1"/>
    </xf>
    <xf numFmtId="4" fontId="10" fillId="0" borderId="26">
      <alignment horizontal="right"/>
    </xf>
    <xf numFmtId="0" fontId="10" fillId="5" borderId="0"/>
    <xf numFmtId="0" fontId="18" fillId="0" borderId="0">
      <alignment horizontal="center" wrapText="1"/>
    </xf>
    <xf numFmtId="0" fontId="10" fillId="0" borderId="0">
      <alignment horizontal="center"/>
    </xf>
    <xf numFmtId="0" fontId="10" fillId="0" borderId="14">
      <alignment wrapText="1"/>
    </xf>
    <xf numFmtId="0" fontId="10" fillId="0" borderId="56">
      <alignment wrapText="1"/>
    </xf>
    <xf numFmtId="0" fontId="19" fillId="0" borderId="57"/>
    <xf numFmtId="49" fontId="20" fillId="0" borderId="58">
      <alignment horizontal="right"/>
    </xf>
    <xf numFmtId="0" fontId="10" fillId="0" borderId="58">
      <alignment horizontal="right"/>
    </xf>
    <xf numFmtId="0" fontId="19" fillId="0" borderId="14"/>
    <xf numFmtId="0" fontId="9" fillId="0" borderId="41"/>
    <xf numFmtId="0" fontId="10" fillId="0" borderId="44">
      <alignment horizontal="center"/>
    </xf>
    <xf numFmtId="49" fontId="12" fillId="0" borderId="59">
      <alignment horizontal="center"/>
    </xf>
    <xf numFmtId="164" fontId="10" fillId="0" borderId="16">
      <alignment horizontal="center"/>
    </xf>
    <xf numFmtId="0" fontId="10" fillId="0" borderId="60">
      <alignment horizontal="center"/>
    </xf>
    <xf numFmtId="49" fontId="10" fillId="0" borderId="61">
      <alignment horizontal="center"/>
    </xf>
    <xf numFmtId="49" fontId="10" fillId="0" borderId="16">
      <alignment horizontal="center"/>
    </xf>
    <xf numFmtId="0" fontId="10" fillId="0" borderId="16">
      <alignment horizontal="center"/>
    </xf>
    <xf numFmtId="49" fontId="10" fillId="0" borderId="62">
      <alignment horizontal="center"/>
    </xf>
    <xf numFmtId="0" fontId="19" fillId="0" borderId="0"/>
    <xf numFmtId="0" fontId="12" fillId="0" borderId="63"/>
    <xf numFmtId="0" fontId="12" fillId="0" borderId="53"/>
    <xf numFmtId="4" fontId="10" fillId="0" borderId="52">
      <alignment horizontal="right"/>
    </xf>
    <xf numFmtId="0" fontId="18" fillId="0" borderId="0">
      <alignment horizontal="left" wrapText="1"/>
    </xf>
    <xf numFmtId="49" fontId="12" fillId="0" borderId="0"/>
    <xf numFmtId="0" fontId="10" fillId="0" borderId="0">
      <alignment horizontal="right"/>
    </xf>
    <xf numFmtId="49" fontId="10" fillId="0" borderId="25">
      <alignment horizontal="center" vertical="center" wrapText="1"/>
    </xf>
    <xf numFmtId="0" fontId="10" fillId="0" borderId="64">
      <alignment horizontal="left" wrapText="1"/>
    </xf>
    <xf numFmtId="0" fontId="10" fillId="0" borderId="23">
      <alignment horizontal="left" wrapText="1" indent="1"/>
    </xf>
    <xf numFmtId="0" fontId="10" fillId="0" borderId="65">
      <alignment horizontal="left" wrapText="1" indent="2"/>
    </xf>
    <xf numFmtId="0" fontId="10" fillId="5" borderId="41"/>
    <xf numFmtId="49" fontId="10" fillId="0" borderId="0">
      <alignment horizontal="right"/>
    </xf>
    <xf numFmtId="4" fontId="10" fillId="0" borderId="66">
      <alignment horizontal="right"/>
    </xf>
    <xf numFmtId="49" fontId="10" fillId="0" borderId="47">
      <alignment horizontal="center"/>
    </xf>
    <xf numFmtId="49" fontId="10" fillId="0" borderId="63">
      <alignment horizontal="center"/>
    </xf>
    <xf numFmtId="49" fontId="10" fillId="0" borderId="0">
      <alignment horizontal="center"/>
    </xf>
    <xf numFmtId="0" fontId="10" fillId="0" borderId="0">
      <alignment horizontal="left" wrapText="1"/>
    </xf>
    <xf numFmtId="0" fontId="10" fillId="0" borderId="14">
      <alignment horizontal="left"/>
    </xf>
    <xf numFmtId="0" fontId="10" fillId="0" borderId="17">
      <alignment horizontal="left" wrapText="1"/>
    </xf>
    <xf numFmtId="0" fontId="10" fillId="0" borderId="56"/>
    <xf numFmtId="0" fontId="11" fillId="0" borderId="65">
      <alignment horizontal="left" wrapText="1"/>
    </xf>
    <xf numFmtId="49" fontId="10" fillId="0" borderId="0">
      <alignment horizontal="center" wrapText="1"/>
    </xf>
    <xf numFmtId="49" fontId="10" fillId="0" borderId="38">
      <alignment horizontal="center" wrapText="1"/>
    </xf>
    <xf numFmtId="0" fontId="10" fillId="0" borderId="67"/>
    <xf numFmtId="0" fontId="10" fillId="0" borderId="68">
      <alignment horizontal="center" wrapText="1"/>
    </xf>
    <xf numFmtId="0" fontId="12" fillId="0" borderId="41"/>
    <xf numFmtId="49" fontId="10" fillId="0" borderId="55">
      <alignment horizontal="center" wrapText="1"/>
    </xf>
    <xf numFmtId="49" fontId="10" fillId="0" borderId="69">
      <alignment horizontal="center" wrapText="1"/>
    </xf>
    <xf numFmtId="49" fontId="10" fillId="0" borderId="14"/>
    <xf numFmtId="4" fontId="10" fillId="0" borderId="21">
      <alignment horizontal="right"/>
    </xf>
    <xf numFmtId="4" fontId="10" fillId="0" borderId="55">
      <alignment horizontal="right"/>
    </xf>
    <xf numFmtId="4" fontId="10" fillId="0" borderId="70">
      <alignment horizontal="right"/>
    </xf>
    <xf numFmtId="49" fontId="10" fillId="0" borderId="52">
      <alignment horizontal="center"/>
    </xf>
    <xf numFmtId="4" fontId="10" fillId="0" borderId="71">
      <alignment horizontal="right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9" fillId="0" borderId="0" xfId="112" applyNumberFormat="1" applyProtection="1"/>
    <xf numFmtId="0" fontId="2" fillId="0" borderId="0" xfId="113" applyNumberFormat="1" applyFont="1" applyProtection="1"/>
    <xf numFmtId="0" fontId="6" fillId="0" borderId="9" xfId="116" applyNumberFormat="1" applyFont="1" applyBorder="1" applyProtection="1">
      <alignment horizontal="left" wrapText="1" indent="1"/>
    </xf>
    <xf numFmtId="49" fontId="6" fillId="0" borderId="10" xfId="128" applyNumberFormat="1" applyFont="1" applyBorder="1" applyProtection="1">
      <alignment horizontal="center"/>
    </xf>
    <xf numFmtId="0" fontId="6" fillId="2" borderId="52" xfId="117" applyNumberFormat="1" applyFont="1" applyFill="1" applyProtection="1">
      <alignment horizontal="left" wrapText="1" indent="2"/>
    </xf>
    <xf numFmtId="49" fontId="6" fillId="2" borderId="1" xfId="129" applyNumberFormat="1" applyFont="1" applyFill="1" applyBorder="1" applyProtection="1">
      <alignment horizontal="center"/>
    </xf>
    <xf numFmtId="49" fontId="6" fillId="2" borderId="26" xfId="129" applyNumberFormat="1" applyFont="1" applyFill="1" applyProtection="1">
      <alignment horizontal="center"/>
    </xf>
    <xf numFmtId="0" fontId="6" fillId="0" borderId="52" xfId="117" applyNumberFormat="1" applyFont="1" applyProtection="1">
      <alignment horizontal="left" wrapText="1" indent="2"/>
    </xf>
    <xf numFmtId="49" fontId="6" fillId="0" borderId="26" xfId="129" applyNumberFormat="1" applyFont="1" applyProtection="1">
      <alignment horizontal="center"/>
    </xf>
    <xf numFmtId="0" fontId="8" fillId="0" borderId="0" xfId="0" applyFont="1" applyProtection="1">
      <protection locked="0"/>
    </xf>
    <xf numFmtId="4" fontId="6" fillId="0" borderId="26" xfId="132" applyNumberFormat="1" applyFont="1" applyAlignment="1" applyProtection="1">
      <alignment horizontal="center"/>
    </xf>
    <xf numFmtId="0" fontId="2" fillId="0" borderId="0" xfId="113" applyNumberFormat="1" applyFont="1" applyAlignment="1" applyProtection="1">
      <alignment horizontal="center"/>
    </xf>
    <xf numFmtId="0" fontId="3" fillId="0" borderId="0" xfId="113" applyNumberFormat="1" applyFont="1" applyAlignment="1" applyProtection="1">
      <alignment horizontal="center"/>
    </xf>
    <xf numFmtId="49" fontId="6" fillId="0" borderId="10" xfId="128" applyNumberFormat="1" applyFont="1" applyBorder="1" applyAlignment="1" applyProtection="1">
      <alignment horizontal="center"/>
    </xf>
    <xf numFmtId="4" fontId="6" fillId="2" borderId="1" xfId="132" applyNumberFormat="1" applyFont="1" applyFill="1" applyBorder="1" applyAlignment="1" applyProtection="1">
      <alignment horizontal="center"/>
    </xf>
    <xf numFmtId="4" fontId="6" fillId="2" borderId="26" xfId="132" applyNumberFormat="1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49" fontId="7" fillId="0" borderId="13" xfId="165" applyNumberFormat="1" applyFont="1" applyBorder="1" applyAlignment="1" applyProtection="1">
      <alignment horizontal="center"/>
    </xf>
    <xf numFmtId="4" fontId="7" fillId="2" borderId="4" xfId="132" applyNumberFormat="1" applyFont="1" applyFill="1" applyBorder="1" applyAlignment="1" applyProtection="1">
      <alignment horizontal="center"/>
    </xf>
    <xf numFmtId="4" fontId="7" fillId="0" borderId="4" xfId="164" applyNumberFormat="1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6" fillId="3" borderId="54" xfId="115" applyNumberFormat="1" applyFont="1" applyFill="1" applyProtection="1">
      <alignment horizontal="left" wrapText="1"/>
    </xf>
    <xf numFmtId="49" fontId="6" fillId="3" borderId="2" xfId="127" applyNumberFormat="1" applyFont="1" applyFill="1" applyBorder="1" applyProtection="1">
      <alignment horizontal="center"/>
    </xf>
    <xf numFmtId="4" fontId="6" fillId="3" borderId="2" xfId="132" applyNumberFormat="1" applyFont="1" applyFill="1" applyBorder="1" applyAlignment="1" applyProtection="1">
      <alignment horizontal="center"/>
    </xf>
    <xf numFmtId="4" fontId="7" fillId="3" borderId="3" xfId="132" applyNumberFormat="1" applyFont="1" applyFill="1" applyBorder="1" applyAlignment="1" applyProtection="1">
      <alignment horizontal="center"/>
    </xf>
    <xf numFmtId="4" fontId="4" fillId="0" borderId="0" xfId="112" applyNumberFormat="1" applyFont="1" applyBorder="1" applyAlignment="1" applyProtection="1">
      <alignment horizontal="center"/>
    </xf>
    <xf numFmtId="4" fontId="6" fillId="3" borderId="10" xfId="186" applyNumberFormat="1" applyFont="1" applyFill="1" applyBorder="1" applyAlignment="1" applyProtection="1">
      <alignment horizontal="center"/>
    </xf>
    <xf numFmtId="4" fontId="6" fillId="0" borderId="10" xfId="167" applyNumberFormat="1" applyFont="1" applyBorder="1" applyAlignment="1" applyProtection="1">
      <alignment horizontal="center"/>
    </xf>
    <xf numFmtId="4" fontId="6" fillId="2" borderId="10" xfId="186" applyNumberFormat="1" applyFont="1" applyFill="1" applyBorder="1" applyAlignment="1" applyProtection="1">
      <alignment horizontal="center"/>
    </xf>
    <xf numFmtId="4" fontId="6" fillId="0" borderId="10" xfId="186" applyNumberFormat="1" applyFont="1" applyBorder="1" applyAlignment="1" applyProtection="1">
      <alignment horizontal="center"/>
    </xf>
    <xf numFmtId="4" fontId="6" fillId="0" borderId="10" xfId="124" applyNumberFormat="1" applyFont="1" applyFill="1" applyBorder="1" applyAlignment="1" applyProtection="1">
      <alignment horizontal="center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108" applyNumberFormat="1" applyFont="1" applyBorder="1" applyAlignment="1" applyProtection="1">
      <alignment horizontal="center"/>
    </xf>
    <xf numFmtId="0" fontId="6" fillId="6" borderId="52" xfId="117" applyNumberFormat="1" applyFont="1" applyFill="1" applyProtection="1">
      <alignment horizontal="left" wrapText="1" indent="2"/>
    </xf>
    <xf numFmtId="49" fontId="6" fillId="6" borderId="26" xfId="129" applyNumberFormat="1" applyFont="1" applyFill="1" applyProtection="1">
      <alignment horizontal="center"/>
    </xf>
    <xf numFmtId="4" fontId="6" fillId="6" borderId="26" xfId="132" applyNumberFormat="1" applyFont="1" applyFill="1" applyAlignment="1" applyProtection="1">
      <alignment horizontal="center"/>
    </xf>
    <xf numFmtId="4" fontId="6" fillId="6" borderId="10" xfId="186" applyNumberFormat="1" applyFont="1" applyFill="1" applyBorder="1" applyAlignment="1" applyProtection="1">
      <alignment horizontal="center"/>
    </xf>
    <xf numFmtId="4" fontId="6" fillId="0" borderId="10" xfId="130" applyNumberFormat="1" applyFont="1" applyBorder="1" applyAlignment="1" applyProtection="1">
      <alignment horizontal="center" vertical="center" wrapText="1"/>
    </xf>
    <xf numFmtId="49" fontId="6" fillId="0" borderId="5" xfId="114" applyNumberFormat="1" applyFont="1" applyBorder="1" applyAlignment="1" applyProtection="1">
      <alignment horizontal="center" vertical="center" wrapText="1"/>
    </xf>
    <xf numFmtId="49" fontId="6" fillId="0" borderId="7" xfId="114" applyNumberFormat="1" applyFont="1" applyBorder="1" applyAlignment="1" applyProtection="1">
      <alignment horizontal="center" vertical="center" wrapText="1"/>
    </xf>
    <xf numFmtId="49" fontId="6" fillId="0" borderId="6" xfId="114" applyNumberFormat="1" applyFont="1" applyBorder="1" applyAlignment="1" applyProtection="1">
      <alignment horizontal="center" vertical="center" wrapText="1"/>
    </xf>
    <xf numFmtId="49" fontId="6" fillId="0" borderId="8" xfId="114" applyNumberFormat="1" applyFont="1" applyBorder="1" applyAlignment="1" applyProtection="1">
      <alignment horizontal="center" vertical="center" wrapText="1"/>
    </xf>
    <xf numFmtId="49" fontId="6" fillId="0" borderId="6" xfId="130" applyNumberFormat="1" applyFont="1" applyBorder="1" applyAlignment="1" applyProtection="1">
      <alignment horizontal="center" vertical="center" wrapText="1"/>
    </xf>
    <xf numFmtId="49" fontId="6" fillId="0" borderId="8" xfId="130" applyNumberFormat="1" applyFont="1" applyBorder="1" applyAlignment="1" applyProtection="1">
      <alignment horizontal="center" vertical="center" wrapText="1"/>
    </xf>
    <xf numFmtId="49" fontId="7" fillId="0" borderId="11" xfId="130" applyNumberFormat="1" applyFont="1" applyBorder="1" applyAlignment="1" applyProtection="1">
      <alignment horizontal="center" vertical="center" wrapText="1"/>
    </xf>
    <xf numFmtId="49" fontId="7" fillId="0" borderId="12" xfId="130" applyNumberFormat="1" applyFont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 wrapText="1"/>
    </xf>
    <xf numFmtId="4" fontId="21" fillId="0" borderId="26" xfId="0" applyNumberFormat="1" applyFont="1" applyFill="1" applyBorder="1" applyAlignment="1">
      <alignment horizontal="center"/>
    </xf>
    <xf numFmtId="0" fontId="4" fillId="0" borderId="10" xfId="117" applyNumberFormat="1" applyFont="1" applyBorder="1" applyAlignment="1" applyProtection="1">
      <alignment horizontal="left" wrapText="1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9" fontId="8" fillId="6" borderId="26" xfId="0" applyNumberFormat="1" applyFont="1" applyFill="1" applyBorder="1" applyAlignment="1">
      <alignment horizontal="left" wrapText="1"/>
    </xf>
    <xf numFmtId="49" fontId="8" fillId="6" borderId="26" xfId="0" applyNumberFormat="1" applyFont="1" applyFill="1" applyBorder="1" applyAlignment="1">
      <alignment horizontal="center" wrapText="1"/>
    </xf>
    <xf numFmtId="4" fontId="21" fillId="6" borderId="26" xfId="0" applyNumberFormat="1" applyFont="1" applyFill="1" applyBorder="1" applyAlignment="1">
      <alignment horizontal="center"/>
    </xf>
    <xf numFmtId="49" fontId="22" fillId="0" borderId="26" xfId="0" applyNumberFormat="1" applyFont="1" applyFill="1" applyBorder="1" applyAlignment="1">
      <alignment horizontal="left" wrapText="1"/>
    </xf>
    <xf numFmtId="49" fontId="22" fillId="0" borderId="26" xfId="0" applyNumberFormat="1" applyFont="1" applyFill="1" applyBorder="1" applyAlignment="1">
      <alignment horizontal="center" wrapText="1"/>
    </xf>
    <xf numFmtId="4" fontId="23" fillId="0" borderId="26" xfId="0" applyNumberFormat="1" applyFont="1" applyFill="1" applyBorder="1" applyAlignment="1">
      <alignment horizontal="center"/>
    </xf>
    <xf numFmtId="0" fontId="24" fillId="0" borderId="0" xfId="108" applyNumberFormat="1" applyFont="1" applyBorder="1" applyAlignment="1" applyProtection="1">
      <alignment horizontal="center"/>
    </xf>
  </cellXfs>
  <cellStyles count="187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47" xfId="133"/>
    <cellStyle name="xl48" xfId="134"/>
    <cellStyle name="xl49" xfId="135"/>
    <cellStyle name="xl50" xfId="136"/>
    <cellStyle name="xl51" xfId="137"/>
    <cellStyle name="xl52" xfId="138"/>
    <cellStyle name="xl53" xfId="139"/>
    <cellStyle name="xl54" xfId="140"/>
    <cellStyle name="xl55" xfId="141"/>
    <cellStyle name="xl56" xfId="142"/>
    <cellStyle name="xl57" xfId="143"/>
    <cellStyle name="xl58" xfId="144"/>
    <cellStyle name="xl59" xfId="145"/>
    <cellStyle name="xl60" xfId="146"/>
    <cellStyle name="xl61" xfId="147"/>
    <cellStyle name="xl62" xfId="148"/>
    <cellStyle name="xl63" xfId="149"/>
    <cellStyle name="xl64" xfId="150"/>
    <cellStyle name="xl65" xfId="151"/>
    <cellStyle name="xl66" xfId="152"/>
    <cellStyle name="xl67" xfId="153"/>
    <cellStyle name="xl68" xfId="154"/>
    <cellStyle name="xl69" xfId="155"/>
    <cellStyle name="xl70" xfId="156"/>
    <cellStyle name="xl71" xfId="157"/>
    <cellStyle name="xl72" xfId="158"/>
    <cellStyle name="xl73" xfId="159"/>
    <cellStyle name="xl74" xfId="160"/>
    <cellStyle name="xl75" xfId="161"/>
    <cellStyle name="xl76" xfId="162"/>
    <cellStyle name="xl77" xfId="163"/>
    <cellStyle name="xl78" xfId="164"/>
    <cellStyle name="xl79" xfId="165"/>
    <cellStyle name="xl80" xfId="166"/>
    <cellStyle name="xl81" xfId="167"/>
    <cellStyle name="xl82" xfId="168"/>
    <cellStyle name="xl83" xfId="169"/>
    <cellStyle name="xl84" xfId="170"/>
    <cellStyle name="xl85" xfId="171"/>
    <cellStyle name="xl86" xfId="172"/>
    <cellStyle name="xl87" xfId="173"/>
    <cellStyle name="xl88" xfId="174"/>
    <cellStyle name="xl89" xfId="175"/>
    <cellStyle name="xl90" xfId="176"/>
    <cellStyle name="xl91" xfId="177"/>
    <cellStyle name="xl92" xfId="178"/>
    <cellStyle name="xl93" xfId="179"/>
    <cellStyle name="xl94" xfId="180"/>
    <cellStyle name="xl95" xfId="181"/>
    <cellStyle name="xl96" xfId="182"/>
    <cellStyle name="xl97" xfId="183"/>
    <cellStyle name="xl98" xfId="184"/>
    <cellStyle name="xl99" xfId="185"/>
    <cellStyle name="Обычный" xfId="0" builtinId="0"/>
    <cellStyle name="Процентный" xfId="186" builtinId="5"/>
  </cellStyles>
  <dxfs count="0"/>
  <tableStyles count="0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7" zoomScaleSheetLayoutView="70" zoomScalePageLayoutView="70" workbookViewId="0">
      <selection activeCell="J72" sqref="J72"/>
    </sheetView>
  </sheetViews>
  <sheetFormatPr defaultRowHeight="15"/>
  <cols>
    <col min="1" max="1" width="50.85546875" style="11" customWidth="1"/>
    <col min="2" max="2" width="21.85546875" style="11" customWidth="1"/>
    <col min="3" max="4" width="18.7109375" style="18" customWidth="1"/>
    <col min="5" max="5" width="16" style="33" customWidth="1"/>
    <col min="6" max="16384" width="9.140625" style="1"/>
  </cols>
  <sheetData>
    <row r="1" spans="1:6" ht="24" customHeight="1">
      <c r="A1" s="3"/>
      <c r="B1" s="3"/>
      <c r="C1" s="13"/>
      <c r="D1" s="14"/>
      <c r="E1" s="27"/>
      <c r="F1" s="2"/>
    </row>
    <row r="2" spans="1:6" ht="24.75" customHeight="1">
      <c r="A2" s="59" t="s">
        <v>147</v>
      </c>
      <c r="B2" s="59"/>
      <c r="C2" s="59"/>
      <c r="D2" s="59"/>
      <c r="E2" s="59"/>
      <c r="F2" s="2"/>
    </row>
    <row r="3" spans="1:6" ht="24.75" customHeight="1">
      <c r="A3" s="34"/>
      <c r="B3" s="34"/>
      <c r="C3" s="34"/>
      <c r="D3" s="34"/>
      <c r="E3" s="34"/>
      <c r="F3" s="2"/>
    </row>
    <row r="4" spans="1:6" ht="24.75" customHeight="1">
      <c r="A4" s="34"/>
      <c r="B4" s="34"/>
      <c r="C4" s="34"/>
      <c r="D4" s="34"/>
      <c r="E4" s="34" t="s">
        <v>148</v>
      </c>
      <c r="F4" s="2"/>
    </row>
    <row r="5" spans="1:6" ht="11.45" customHeight="1">
      <c r="A5" s="40" t="s">
        <v>0</v>
      </c>
      <c r="B5" s="42" t="s">
        <v>1</v>
      </c>
      <c r="C5" s="44" t="s">
        <v>94</v>
      </c>
      <c r="D5" s="46" t="s">
        <v>95</v>
      </c>
      <c r="E5" s="39" t="s">
        <v>91</v>
      </c>
      <c r="F5" s="2"/>
    </row>
    <row r="6" spans="1:6" ht="35.25" customHeight="1">
      <c r="A6" s="41"/>
      <c r="B6" s="43"/>
      <c r="C6" s="45"/>
      <c r="D6" s="47"/>
      <c r="E6" s="39"/>
      <c r="F6" s="2"/>
    </row>
    <row r="7" spans="1:6" ht="21.75" customHeight="1">
      <c r="A7" s="23" t="s">
        <v>2</v>
      </c>
      <c r="B7" s="24" t="s">
        <v>3</v>
      </c>
      <c r="C7" s="25">
        <f>C9+C41</f>
        <v>76665748.620000005</v>
      </c>
      <c r="D7" s="26">
        <f>D9+D41</f>
        <v>78446296.120000005</v>
      </c>
      <c r="E7" s="28">
        <f>D7/C7*100</f>
        <v>102.32248107146964</v>
      </c>
      <c r="F7" s="2"/>
    </row>
    <row r="8" spans="1:6" ht="15" customHeight="1">
      <c r="A8" s="4" t="s">
        <v>4</v>
      </c>
      <c r="B8" s="5"/>
      <c r="C8" s="15"/>
      <c r="D8" s="19"/>
      <c r="E8" s="29"/>
      <c r="F8" s="2"/>
    </row>
    <row r="9" spans="1:6">
      <c r="A9" s="6" t="s">
        <v>5</v>
      </c>
      <c r="B9" s="7" t="s">
        <v>6</v>
      </c>
      <c r="C9" s="16">
        <f>C10+C16+C21+C23+C27+C31+C35+C37</f>
        <v>53058020</v>
      </c>
      <c r="D9" s="16">
        <f>D10+D16+D21+D23+D27+D31+D35+D37</f>
        <v>54838567.5</v>
      </c>
      <c r="E9" s="30">
        <f>D9/C9*100</f>
        <v>103.35584987905693</v>
      </c>
      <c r="F9" s="2"/>
    </row>
    <row r="10" spans="1:6">
      <c r="A10" s="6" t="s">
        <v>7</v>
      </c>
      <c r="B10" s="8" t="s">
        <v>8</v>
      </c>
      <c r="C10" s="17">
        <f>C11+C12+C13+C14+C15</f>
        <v>39000000</v>
      </c>
      <c r="D10" s="17">
        <f>D11+D12+D13+D14+D15</f>
        <v>40320000</v>
      </c>
      <c r="E10" s="30">
        <f>D10/C10*100</f>
        <v>103.38461538461539</v>
      </c>
      <c r="F10" s="2"/>
    </row>
    <row r="11" spans="1:6" ht="57">
      <c r="A11" s="9" t="s">
        <v>9</v>
      </c>
      <c r="B11" s="10" t="s">
        <v>10</v>
      </c>
      <c r="C11" s="12">
        <v>38840000</v>
      </c>
      <c r="D11" s="21">
        <v>39000000</v>
      </c>
      <c r="E11" s="31">
        <f>D11/C11*100</f>
        <v>100.41194644696189</v>
      </c>
      <c r="F11" s="2"/>
    </row>
    <row r="12" spans="1:6" ht="79.5">
      <c r="A12" s="9" t="s">
        <v>11</v>
      </c>
      <c r="B12" s="10" t="s">
        <v>12</v>
      </c>
      <c r="C12" s="12">
        <v>76000</v>
      </c>
      <c r="D12" s="21">
        <v>220000</v>
      </c>
      <c r="E12" s="31">
        <f t="shared" ref="E12:E13" si="0">D12/C12*100</f>
        <v>289.4736842105263</v>
      </c>
      <c r="F12" s="2"/>
    </row>
    <row r="13" spans="1:6" ht="34.5">
      <c r="A13" s="9" t="s">
        <v>13</v>
      </c>
      <c r="B13" s="10" t="s">
        <v>14</v>
      </c>
      <c r="C13" s="12">
        <v>84000</v>
      </c>
      <c r="D13" s="21">
        <v>150000</v>
      </c>
      <c r="E13" s="31">
        <f t="shared" si="0"/>
        <v>178.57142857142858</v>
      </c>
      <c r="F13" s="2"/>
    </row>
    <row r="14" spans="1:6" ht="68.25">
      <c r="A14" s="9" t="s">
        <v>15</v>
      </c>
      <c r="B14" s="10" t="s">
        <v>96</v>
      </c>
      <c r="C14" s="12">
        <v>0</v>
      </c>
      <c r="D14" s="21">
        <v>700000</v>
      </c>
      <c r="E14" s="31">
        <v>0</v>
      </c>
      <c r="F14" s="2"/>
    </row>
    <row r="15" spans="1:6" ht="68.25">
      <c r="A15" s="9" t="s">
        <v>98</v>
      </c>
      <c r="B15" s="10" t="s">
        <v>97</v>
      </c>
      <c r="C15" s="12">
        <v>0</v>
      </c>
      <c r="D15" s="21">
        <v>250000</v>
      </c>
      <c r="E15" s="31">
        <v>0</v>
      </c>
      <c r="F15" s="2"/>
    </row>
    <row r="16" spans="1:6" ht="23.25">
      <c r="A16" s="6" t="s">
        <v>16</v>
      </c>
      <c r="B16" s="8" t="s">
        <v>17</v>
      </c>
      <c r="C16" s="17">
        <f>C17+C18+C19+C20</f>
        <v>1969620</v>
      </c>
      <c r="D16" s="20">
        <f>D17+D18+D19+D20</f>
        <v>1969620</v>
      </c>
      <c r="E16" s="30">
        <f>D16/C16*100</f>
        <v>100</v>
      </c>
      <c r="F16" s="2"/>
    </row>
    <row r="17" spans="1:6" ht="79.5">
      <c r="A17" s="9" t="s">
        <v>18</v>
      </c>
      <c r="B17" s="10" t="s">
        <v>19</v>
      </c>
      <c r="C17" s="12">
        <v>932910</v>
      </c>
      <c r="D17" s="21">
        <v>932910</v>
      </c>
      <c r="E17" s="31">
        <f>D17/C17*100</f>
        <v>100</v>
      </c>
      <c r="F17" s="2"/>
    </row>
    <row r="18" spans="1:6" ht="90.75">
      <c r="A18" s="9" t="s">
        <v>20</v>
      </c>
      <c r="B18" s="10" t="s">
        <v>21</v>
      </c>
      <c r="C18" s="12">
        <v>6480</v>
      </c>
      <c r="D18" s="21">
        <v>6480</v>
      </c>
      <c r="E18" s="31">
        <f t="shared" ref="E18:E20" si="1">D18/C18*100</f>
        <v>100</v>
      </c>
      <c r="F18" s="2"/>
    </row>
    <row r="19" spans="1:6" ht="79.5">
      <c r="A19" s="9" t="s">
        <v>22</v>
      </c>
      <c r="B19" s="10" t="s">
        <v>23</v>
      </c>
      <c r="C19" s="12">
        <v>1153270</v>
      </c>
      <c r="D19" s="21">
        <v>1153270</v>
      </c>
      <c r="E19" s="31">
        <f t="shared" si="1"/>
        <v>100</v>
      </c>
      <c r="F19" s="2"/>
    </row>
    <row r="20" spans="1:6" ht="79.5">
      <c r="A20" s="9" t="s">
        <v>24</v>
      </c>
      <c r="B20" s="10" t="s">
        <v>25</v>
      </c>
      <c r="C20" s="12">
        <v>-123040</v>
      </c>
      <c r="D20" s="21">
        <v>-123040</v>
      </c>
      <c r="E20" s="31">
        <f t="shared" si="1"/>
        <v>100</v>
      </c>
      <c r="F20" s="2"/>
    </row>
    <row r="21" spans="1:6">
      <c r="A21" s="6" t="s">
        <v>26</v>
      </c>
      <c r="B21" s="8" t="s">
        <v>27</v>
      </c>
      <c r="C21" s="17">
        <f>C22</f>
        <v>0</v>
      </c>
      <c r="D21" s="20">
        <f>D22</f>
        <v>5850</v>
      </c>
      <c r="E21" s="30">
        <v>0</v>
      </c>
      <c r="F21" s="2"/>
    </row>
    <row r="22" spans="1:6">
      <c r="A22" s="9" t="s">
        <v>28</v>
      </c>
      <c r="B22" s="10" t="s">
        <v>29</v>
      </c>
      <c r="C22" s="12">
        <v>0</v>
      </c>
      <c r="D22" s="21">
        <v>5850</v>
      </c>
      <c r="E22" s="31">
        <v>0</v>
      </c>
      <c r="F22" s="2"/>
    </row>
    <row r="23" spans="1:6">
      <c r="A23" s="6" t="s">
        <v>30</v>
      </c>
      <c r="B23" s="8" t="s">
        <v>31</v>
      </c>
      <c r="C23" s="17">
        <f>C24+C25+C26</f>
        <v>3600000</v>
      </c>
      <c r="D23" s="20">
        <f>D24+D25+D26</f>
        <v>3800000</v>
      </c>
      <c r="E23" s="30">
        <f>D23/C23*100</f>
        <v>105.55555555555556</v>
      </c>
      <c r="F23" s="2"/>
    </row>
    <row r="24" spans="1:6" ht="34.5">
      <c r="A24" s="9" t="s">
        <v>32</v>
      </c>
      <c r="B24" s="10" t="s">
        <v>33</v>
      </c>
      <c r="C24" s="12">
        <v>920000</v>
      </c>
      <c r="D24" s="21">
        <v>1000000</v>
      </c>
      <c r="E24" s="31">
        <f>D24/C24*100</f>
        <v>108.69565217391303</v>
      </c>
      <c r="F24" s="2"/>
    </row>
    <row r="25" spans="1:6" ht="23.25">
      <c r="A25" s="9" t="s">
        <v>34</v>
      </c>
      <c r="B25" s="10" t="s">
        <v>35</v>
      </c>
      <c r="C25" s="12">
        <v>2220000</v>
      </c>
      <c r="D25" s="21">
        <v>2300000</v>
      </c>
      <c r="E25" s="31">
        <f t="shared" ref="E25:E26" si="2">D25/C25*100</f>
        <v>103.60360360360362</v>
      </c>
      <c r="F25" s="2"/>
    </row>
    <row r="26" spans="1:6" ht="23.25">
      <c r="A26" s="9" t="s">
        <v>36</v>
      </c>
      <c r="B26" s="10" t="s">
        <v>37</v>
      </c>
      <c r="C26" s="12">
        <v>460000</v>
      </c>
      <c r="D26" s="21">
        <v>500000</v>
      </c>
      <c r="E26" s="31">
        <f t="shared" si="2"/>
        <v>108.69565217391303</v>
      </c>
      <c r="F26" s="2"/>
    </row>
    <row r="27" spans="1:6" ht="34.5">
      <c r="A27" s="6" t="s">
        <v>38</v>
      </c>
      <c r="B27" s="8" t="s">
        <v>39</v>
      </c>
      <c r="C27" s="17">
        <f>C28+C29+C30</f>
        <v>550000</v>
      </c>
      <c r="D27" s="20">
        <f>D28+D29+D30</f>
        <v>550000</v>
      </c>
      <c r="E27" s="30">
        <f>D27/C27*100</f>
        <v>100</v>
      </c>
      <c r="F27" s="2"/>
    </row>
    <row r="28" spans="1:6" ht="60.75" customHeight="1">
      <c r="A28" s="9" t="s">
        <v>40</v>
      </c>
      <c r="B28" s="10" t="s">
        <v>41</v>
      </c>
      <c r="C28" s="12">
        <v>400000</v>
      </c>
      <c r="D28" s="21">
        <v>400000</v>
      </c>
      <c r="E28" s="31">
        <f>D28/C28*100</f>
        <v>100</v>
      </c>
      <c r="F28" s="2"/>
    </row>
    <row r="29" spans="1:6" ht="23.25" hidden="1">
      <c r="A29" s="9" t="s">
        <v>42</v>
      </c>
      <c r="B29" s="10" t="s">
        <v>43</v>
      </c>
      <c r="C29" s="12">
        <v>0</v>
      </c>
      <c r="D29" s="21">
        <v>0</v>
      </c>
      <c r="E29" s="31" t="e">
        <f>D29/C29*100</f>
        <v>#DIV/0!</v>
      </c>
      <c r="F29" s="2"/>
    </row>
    <row r="30" spans="1:6" ht="57">
      <c r="A30" s="9" t="s">
        <v>44</v>
      </c>
      <c r="B30" s="10" t="s">
        <v>45</v>
      </c>
      <c r="C30" s="12">
        <v>150000</v>
      </c>
      <c r="D30" s="21">
        <v>150000</v>
      </c>
      <c r="E30" s="31">
        <f>D30/C30*100</f>
        <v>100</v>
      </c>
      <c r="F30" s="2"/>
    </row>
    <row r="31" spans="1:6" ht="23.25">
      <c r="A31" s="6" t="s">
        <v>46</v>
      </c>
      <c r="B31" s="8" t="s">
        <v>47</v>
      </c>
      <c r="C31" s="17">
        <f>C32+C33+C34</f>
        <v>7855000</v>
      </c>
      <c r="D31" s="20">
        <f>D32+D33+D34</f>
        <v>7970000</v>
      </c>
      <c r="E31" s="30">
        <f>D31/C31*100</f>
        <v>101.46403564608531</v>
      </c>
      <c r="F31" s="2"/>
    </row>
    <row r="32" spans="1:6" ht="69.75" customHeight="1">
      <c r="A32" s="9" t="s">
        <v>48</v>
      </c>
      <c r="B32" s="10" t="s">
        <v>49</v>
      </c>
      <c r="C32" s="12">
        <v>7830000</v>
      </c>
      <c r="D32" s="21">
        <v>7830000</v>
      </c>
      <c r="E32" s="31">
        <v>0</v>
      </c>
      <c r="F32" s="2"/>
    </row>
    <row r="33" spans="1:6" ht="33" customHeight="1">
      <c r="A33" s="9" t="s">
        <v>50</v>
      </c>
      <c r="B33" s="10" t="s">
        <v>51</v>
      </c>
      <c r="C33" s="12">
        <v>25000</v>
      </c>
      <c r="D33" s="21">
        <v>140000</v>
      </c>
      <c r="E33" s="31">
        <f>D33/C33*100</f>
        <v>560</v>
      </c>
      <c r="F33" s="2"/>
    </row>
    <row r="34" spans="1:6" ht="36.75" customHeight="1">
      <c r="A34" s="9" t="s">
        <v>52</v>
      </c>
      <c r="B34" s="10" t="s">
        <v>53</v>
      </c>
      <c r="C34" s="12">
        <v>0</v>
      </c>
      <c r="D34" s="21">
        <v>0</v>
      </c>
      <c r="E34" s="31">
        <v>0</v>
      </c>
      <c r="F34" s="2"/>
    </row>
    <row r="35" spans="1:6" ht="18.75" customHeight="1">
      <c r="A35" s="35" t="s">
        <v>99</v>
      </c>
      <c r="B35" s="36" t="s">
        <v>100</v>
      </c>
      <c r="C35" s="37">
        <f>C36</f>
        <v>0</v>
      </c>
      <c r="D35" s="37">
        <f>D36</f>
        <v>25597.5</v>
      </c>
      <c r="E35" s="38"/>
      <c r="F35" s="2"/>
    </row>
    <row r="36" spans="1:6" ht="22.5" customHeight="1">
      <c r="A36" s="9" t="s">
        <v>101</v>
      </c>
      <c r="B36" s="10" t="s">
        <v>100</v>
      </c>
      <c r="C36" s="12">
        <v>0</v>
      </c>
      <c r="D36" s="21">
        <v>25597.5</v>
      </c>
      <c r="E36" s="31"/>
      <c r="F36" s="2"/>
    </row>
    <row r="37" spans="1:6">
      <c r="A37" s="6" t="s">
        <v>54</v>
      </c>
      <c r="B37" s="8" t="s">
        <v>55</v>
      </c>
      <c r="C37" s="17">
        <f>C38+C39+C40</f>
        <v>83400</v>
      </c>
      <c r="D37" s="20">
        <f>D38+D39+D40</f>
        <v>197500</v>
      </c>
      <c r="E37" s="30">
        <f>D37/C37</f>
        <v>2.3681055155875299</v>
      </c>
      <c r="F37" s="2"/>
    </row>
    <row r="38" spans="1:6" ht="23.25">
      <c r="A38" s="9" t="s">
        <v>56</v>
      </c>
      <c r="B38" s="10" t="s">
        <v>57</v>
      </c>
      <c r="C38" s="12">
        <v>0</v>
      </c>
      <c r="D38" s="21">
        <v>0</v>
      </c>
      <c r="E38" s="31">
        <v>0</v>
      </c>
      <c r="F38" s="2"/>
    </row>
    <row r="39" spans="1:6">
      <c r="A39" s="9" t="s">
        <v>58</v>
      </c>
      <c r="B39" s="10" t="s">
        <v>59</v>
      </c>
      <c r="C39" s="12">
        <v>0</v>
      </c>
      <c r="D39" s="21">
        <v>114100</v>
      </c>
      <c r="E39" s="31">
        <v>0</v>
      </c>
      <c r="F39" s="2"/>
    </row>
    <row r="40" spans="1:6" ht="23.25">
      <c r="A40" s="9" t="s">
        <v>60</v>
      </c>
      <c r="B40" s="10" t="s">
        <v>61</v>
      </c>
      <c r="C40" s="12">
        <v>83400</v>
      </c>
      <c r="D40" s="21">
        <v>83400</v>
      </c>
      <c r="E40" s="31">
        <v>0</v>
      </c>
      <c r="F40" s="2"/>
    </row>
    <row r="41" spans="1:6">
      <c r="A41" s="6" t="s">
        <v>62</v>
      </c>
      <c r="B41" s="8" t="s">
        <v>63</v>
      </c>
      <c r="C41" s="17">
        <f>C42+C51+C53</f>
        <v>23607728.620000001</v>
      </c>
      <c r="D41" s="20">
        <f>D42+D51+D53</f>
        <v>23607728.620000001</v>
      </c>
      <c r="E41" s="30">
        <f t="shared" ref="E41:E48" si="3">D41/C41*100</f>
        <v>100</v>
      </c>
      <c r="F41" s="2"/>
    </row>
    <row r="42" spans="1:6" ht="34.5">
      <c r="A42" s="6" t="s">
        <v>64</v>
      </c>
      <c r="B42" s="8" t="s">
        <v>65</v>
      </c>
      <c r="C42" s="17">
        <f>C43+C44+C49</f>
        <v>23607728.620000001</v>
      </c>
      <c r="D42" s="20">
        <f>D43+D44+D49</f>
        <v>23607728.620000001</v>
      </c>
      <c r="E42" s="30">
        <f t="shared" si="3"/>
        <v>100</v>
      </c>
      <c r="F42" s="2"/>
    </row>
    <row r="43" spans="1:6" ht="34.5">
      <c r="A43" s="9" t="s">
        <v>66</v>
      </c>
      <c r="B43" s="10" t="s">
        <v>67</v>
      </c>
      <c r="C43" s="12">
        <v>9222100</v>
      </c>
      <c r="D43" s="21">
        <v>9222100</v>
      </c>
      <c r="E43" s="31">
        <f t="shared" si="3"/>
        <v>100</v>
      </c>
      <c r="F43" s="2"/>
    </row>
    <row r="44" spans="1:6" ht="23.25">
      <c r="A44" s="6" t="s">
        <v>68</v>
      </c>
      <c r="B44" s="8" t="s">
        <v>69</v>
      </c>
      <c r="C44" s="17">
        <f>C45+C46+C47+C48</f>
        <v>14097028.620000001</v>
      </c>
      <c r="D44" s="20">
        <f>D45+D46+D47+D48</f>
        <v>14097028.620000001</v>
      </c>
      <c r="E44" s="30">
        <f t="shared" si="3"/>
        <v>100</v>
      </c>
      <c r="F44" s="2"/>
    </row>
    <row r="45" spans="1:6" ht="68.25">
      <c r="A45" s="9" t="s">
        <v>70</v>
      </c>
      <c r="B45" s="10" t="s">
        <v>102</v>
      </c>
      <c r="C45" s="12">
        <v>7512846.2300000004</v>
      </c>
      <c r="D45" s="21">
        <v>7512846.2300000004</v>
      </c>
      <c r="E45" s="31">
        <f t="shared" si="3"/>
        <v>100</v>
      </c>
      <c r="F45" s="2"/>
    </row>
    <row r="46" spans="1:6" ht="79.5">
      <c r="A46" s="9" t="s">
        <v>71</v>
      </c>
      <c r="B46" s="10" t="s">
        <v>72</v>
      </c>
      <c r="C46" s="12">
        <v>3550000</v>
      </c>
      <c r="D46" s="21">
        <v>3550000</v>
      </c>
      <c r="E46" s="31">
        <f t="shared" si="3"/>
        <v>100</v>
      </c>
      <c r="F46" s="2"/>
    </row>
    <row r="47" spans="1:6" ht="0.75" customHeight="1">
      <c r="A47" s="9" t="s">
        <v>73</v>
      </c>
      <c r="B47" s="10" t="s">
        <v>74</v>
      </c>
      <c r="C47" s="12">
        <v>0</v>
      </c>
      <c r="D47" s="21">
        <v>0</v>
      </c>
      <c r="E47" s="31" t="e">
        <f t="shared" si="3"/>
        <v>#DIV/0!</v>
      </c>
      <c r="F47" s="2"/>
    </row>
    <row r="48" spans="1:6">
      <c r="A48" s="9" t="s">
        <v>75</v>
      </c>
      <c r="B48" s="10" t="s">
        <v>76</v>
      </c>
      <c r="C48" s="12">
        <v>3034182.39</v>
      </c>
      <c r="D48" s="21">
        <v>3034182.39</v>
      </c>
      <c r="E48" s="31">
        <f t="shared" si="3"/>
        <v>100</v>
      </c>
      <c r="F48" s="2"/>
    </row>
    <row r="49" spans="1:6" ht="23.25">
      <c r="A49" s="6" t="s">
        <v>77</v>
      </c>
      <c r="B49" s="8" t="s">
        <v>78</v>
      </c>
      <c r="C49" s="17">
        <f>C50</f>
        <v>288600</v>
      </c>
      <c r="D49" s="20">
        <f>D50</f>
        <v>288600</v>
      </c>
      <c r="E49" s="30">
        <f t="shared" ref="E49" si="4">D49/C49</f>
        <v>1</v>
      </c>
      <c r="F49" s="2"/>
    </row>
    <row r="50" spans="1:6" ht="37.5" customHeight="1">
      <c r="A50" s="9" t="s">
        <v>79</v>
      </c>
      <c r="B50" s="10" t="s">
        <v>80</v>
      </c>
      <c r="C50" s="12">
        <v>288600</v>
      </c>
      <c r="D50" s="21">
        <v>288600</v>
      </c>
      <c r="E50" s="31">
        <f t="shared" ref="E50:E54" si="5">D50/C50*100</f>
        <v>100</v>
      </c>
      <c r="F50" s="2"/>
    </row>
    <row r="51" spans="1:6" ht="57" hidden="1">
      <c r="A51" s="6" t="s">
        <v>81</v>
      </c>
      <c r="B51" s="8" t="s">
        <v>82</v>
      </c>
      <c r="C51" s="17">
        <f>C52</f>
        <v>0</v>
      </c>
      <c r="D51" s="20">
        <f>D52</f>
        <v>0</v>
      </c>
      <c r="E51" s="30" t="e">
        <f t="shared" si="5"/>
        <v>#DIV/0!</v>
      </c>
      <c r="F51" s="2"/>
    </row>
    <row r="52" spans="1:6" ht="45.75" hidden="1">
      <c r="A52" s="9" t="s">
        <v>83</v>
      </c>
      <c r="B52" s="10" t="s">
        <v>84</v>
      </c>
      <c r="C52" s="12">
        <v>0</v>
      </c>
      <c r="D52" s="21">
        <v>0</v>
      </c>
      <c r="E52" s="31" t="e">
        <f t="shared" si="5"/>
        <v>#DIV/0!</v>
      </c>
      <c r="F52" s="2"/>
    </row>
    <row r="53" spans="1:6" ht="34.5" hidden="1">
      <c r="A53" s="6" t="s">
        <v>85</v>
      </c>
      <c r="B53" s="8" t="s">
        <v>86</v>
      </c>
      <c r="C53" s="17">
        <f>C54</f>
        <v>0</v>
      </c>
      <c r="D53" s="20">
        <f>D54</f>
        <v>0</v>
      </c>
      <c r="E53" s="30" t="e">
        <f t="shared" si="5"/>
        <v>#DIV/0!</v>
      </c>
      <c r="F53" s="2"/>
    </row>
    <row r="54" spans="1:6" ht="34.5" hidden="1">
      <c r="A54" s="9" t="s">
        <v>87</v>
      </c>
      <c r="B54" s="10" t="s">
        <v>88</v>
      </c>
      <c r="C54" s="12">
        <v>0</v>
      </c>
      <c r="D54" s="21">
        <v>0</v>
      </c>
      <c r="E54" s="31" t="e">
        <f t="shared" si="5"/>
        <v>#DIV/0!</v>
      </c>
      <c r="F54" s="2"/>
    </row>
    <row r="55" spans="1:6" ht="19.5" customHeight="1">
      <c r="A55" s="56" t="s">
        <v>103</v>
      </c>
      <c r="B55" s="57"/>
      <c r="C55" s="58">
        <v>80404597.590000004</v>
      </c>
      <c r="D55" s="58">
        <f>D56+D59+D61+D64+D69+D71+D73+D76</f>
        <v>80233424.709999993</v>
      </c>
      <c r="E55" s="58">
        <f>D55/C55*100</f>
        <v>99.787110581819135</v>
      </c>
      <c r="F55" s="2"/>
    </row>
    <row r="56" spans="1:6" ht="12.95" customHeight="1">
      <c r="A56" s="53" t="s">
        <v>104</v>
      </c>
      <c r="B56" s="54" t="s">
        <v>105</v>
      </c>
      <c r="C56" s="55">
        <v>1529425.37</v>
      </c>
      <c r="D56" s="55">
        <f>D58</f>
        <v>1430000</v>
      </c>
      <c r="E56" s="55">
        <f t="shared" ref="E56:E77" si="6">D56/C56*100</f>
        <v>93.499168252975949</v>
      </c>
      <c r="F56" s="2"/>
    </row>
    <row r="57" spans="1:6">
      <c r="A57" s="48" t="s">
        <v>106</v>
      </c>
      <c r="B57" s="49" t="s">
        <v>107</v>
      </c>
      <c r="C57" s="50">
        <v>63024.17</v>
      </c>
      <c r="D57" s="50">
        <v>0</v>
      </c>
      <c r="E57" s="50">
        <f t="shared" si="6"/>
        <v>0</v>
      </c>
    </row>
    <row r="58" spans="1:6">
      <c r="A58" s="48" t="s">
        <v>108</v>
      </c>
      <c r="B58" s="49" t="s">
        <v>109</v>
      </c>
      <c r="C58" s="50">
        <v>1466401.2</v>
      </c>
      <c r="D58" s="50">
        <v>1430000</v>
      </c>
      <c r="E58" s="50">
        <f t="shared" si="6"/>
        <v>97.517650694775753</v>
      </c>
    </row>
    <row r="59" spans="1:6">
      <c r="A59" s="53" t="s">
        <v>110</v>
      </c>
      <c r="B59" s="54" t="s">
        <v>111</v>
      </c>
      <c r="C59" s="55">
        <v>288600</v>
      </c>
      <c r="D59" s="55">
        <v>288600</v>
      </c>
      <c r="E59" s="55">
        <f t="shared" si="6"/>
        <v>100</v>
      </c>
    </row>
    <row r="60" spans="1:6">
      <c r="A60" s="48" t="s">
        <v>112</v>
      </c>
      <c r="B60" s="49" t="s">
        <v>92</v>
      </c>
      <c r="C60" s="50">
        <v>288600</v>
      </c>
      <c r="D60" s="50">
        <v>288600</v>
      </c>
      <c r="E60" s="50">
        <f t="shared" si="6"/>
        <v>100</v>
      </c>
    </row>
    <row r="61" spans="1:6">
      <c r="A61" s="53" t="s">
        <v>113</v>
      </c>
      <c r="B61" s="54" t="s">
        <v>114</v>
      </c>
      <c r="C61" s="55">
        <v>26361247.440000001</v>
      </c>
      <c r="D61" s="55">
        <f>D62+D63</f>
        <v>26361000</v>
      </c>
      <c r="E61" s="55">
        <f t="shared" si="6"/>
        <v>99.999061349427549</v>
      </c>
    </row>
    <row r="62" spans="1:6">
      <c r="A62" s="48" t="s">
        <v>115</v>
      </c>
      <c r="B62" s="49" t="s">
        <v>116</v>
      </c>
      <c r="C62" s="50">
        <v>24511247.440000001</v>
      </c>
      <c r="D62" s="50">
        <v>24511000</v>
      </c>
      <c r="E62" s="50">
        <f t="shared" si="6"/>
        <v>99.998990504254806</v>
      </c>
    </row>
    <row r="63" spans="1:6">
      <c r="A63" s="48" t="s">
        <v>117</v>
      </c>
      <c r="B63" s="49" t="s">
        <v>118</v>
      </c>
      <c r="C63" s="50">
        <v>1850000</v>
      </c>
      <c r="D63" s="50">
        <v>1850000</v>
      </c>
      <c r="E63" s="50">
        <f t="shared" si="6"/>
        <v>100</v>
      </c>
    </row>
    <row r="64" spans="1:6">
      <c r="A64" s="53" t="s">
        <v>119</v>
      </c>
      <c r="B64" s="54" t="s">
        <v>120</v>
      </c>
      <c r="C64" s="55">
        <v>34730692.109999999</v>
      </c>
      <c r="D64" s="55">
        <f>D65+D66+D67+D68</f>
        <v>34728610.799999997</v>
      </c>
      <c r="E64" s="55">
        <f t="shared" si="6"/>
        <v>99.994007289018569</v>
      </c>
    </row>
    <row r="65" spans="1:5">
      <c r="A65" s="48" t="s">
        <v>121</v>
      </c>
      <c r="B65" s="49" t="s">
        <v>122</v>
      </c>
      <c r="C65" s="50">
        <v>6345207.7999999998</v>
      </c>
      <c r="D65" s="50">
        <v>6345207.7999999998</v>
      </c>
      <c r="E65" s="50">
        <f t="shared" si="6"/>
        <v>100</v>
      </c>
    </row>
    <row r="66" spans="1:5">
      <c r="A66" s="48" t="s">
        <v>123</v>
      </c>
      <c r="B66" s="49" t="s">
        <v>124</v>
      </c>
      <c r="C66" s="50">
        <v>4058980.36</v>
      </c>
      <c r="D66" s="50">
        <v>4058900</v>
      </c>
      <c r="E66" s="50">
        <f t="shared" si="6"/>
        <v>99.998020192440649</v>
      </c>
    </row>
    <row r="67" spans="1:5">
      <c r="A67" s="48" t="s">
        <v>125</v>
      </c>
      <c r="B67" s="49" t="s">
        <v>126</v>
      </c>
      <c r="C67" s="50">
        <v>22124503.949999999</v>
      </c>
      <c r="D67" s="50">
        <f>20809503+1315000</f>
        <v>22124503</v>
      </c>
      <c r="E67" s="50">
        <f t="shared" si="6"/>
        <v>99.999995706118426</v>
      </c>
    </row>
    <row r="68" spans="1:5" ht="30">
      <c r="A68" s="48" t="s">
        <v>127</v>
      </c>
      <c r="B68" s="49" t="s">
        <v>93</v>
      </c>
      <c r="C68" s="50">
        <v>2202000</v>
      </c>
      <c r="D68" s="50">
        <v>2200000</v>
      </c>
      <c r="E68" s="50">
        <f t="shared" si="6"/>
        <v>99.909173478655759</v>
      </c>
    </row>
    <row r="69" spans="1:5">
      <c r="A69" s="53" t="s">
        <v>128</v>
      </c>
      <c r="B69" s="54" t="s">
        <v>129</v>
      </c>
      <c r="C69" s="55">
        <v>200000</v>
      </c>
      <c r="D69" s="55">
        <f>D70</f>
        <v>200000</v>
      </c>
      <c r="E69" s="55">
        <f t="shared" si="6"/>
        <v>100</v>
      </c>
    </row>
    <row r="70" spans="1:5">
      <c r="A70" s="48" t="s">
        <v>130</v>
      </c>
      <c r="B70" s="49" t="s">
        <v>131</v>
      </c>
      <c r="C70" s="50">
        <v>200000</v>
      </c>
      <c r="D70" s="50">
        <v>200000</v>
      </c>
      <c r="E70" s="50">
        <f t="shared" si="6"/>
        <v>100</v>
      </c>
    </row>
    <row r="71" spans="1:5">
      <c r="A71" s="53" t="s">
        <v>132</v>
      </c>
      <c r="B71" s="54" t="s">
        <v>133</v>
      </c>
      <c r="C71" s="55">
        <v>16546131.41</v>
      </c>
      <c r="D71" s="55">
        <f>D72</f>
        <v>16546131.41</v>
      </c>
      <c r="E71" s="55">
        <f t="shared" si="6"/>
        <v>100</v>
      </c>
    </row>
    <row r="72" spans="1:5">
      <c r="A72" s="48" t="s">
        <v>134</v>
      </c>
      <c r="B72" s="49" t="s">
        <v>135</v>
      </c>
      <c r="C72" s="50">
        <v>16546131.41</v>
      </c>
      <c r="D72" s="50">
        <v>16546131.41</v>
      </c>
      <c r="E72" s="50">
        <f t="shared" si="6"/>
        <v>100</v>
      </c>
    </row>
    <row r="73" spans="1:5">
      <c r="A73" s="53" t="s">
        <v>136</v>
      </c>
      <c r="B73" s="54" t="s">
        <v>137</v>
      </c>
      <c r="C73" s="55">
        <v>198501.26</v>
      </c>
      <c r="D73" s="55">
        <f>D74+D75</f>
        <v>129082.5</v>
      </c>
      <c r="E73" s="55">
        <f t="shared" si="6"/>
        <v>65.028554478697004</v>
      </c>
    </row>
    <row r="74" spans="1:5">
      <c r="A74" s="48" t="s">
        <v>138</v>
      </c>
      <c r="B74" s="49" t="s">
        <v>139</v>
      </c>
      <c r="C74" s="50">
        <v>55573</v>
      </c>
      <c r="D74" s="50">
        <v>55573</v>
      </c>
      <c r="E74" s="50">
        <f t="shared" si="6"/>
        <v>100</v>
      </c>
    </row>
    <row r="75" spans="1:5">
      <c r="A75" s="48" t="s">
        <v>140</v>
      </c>
      <c r="B75" s="49" t="s">
        <v>141</v>
      </c>
      <c r="C75" s="50">
        <v>142928.26</v>
      </c>
      <c r="D75" s="50">
        <v>73509.5</v>
      </c>
      <c r="E75" s="50">
        <f t="shared" si="6"/>
        <v>51.431046596383389</v>
      </c>
    </row>
    <row r="76" spans="1:5">
      <c r="A76" s="53" t="s">
        <v>142</v>
      </c>
      <c r="B76" s="54" t="s">
        <v>143</v>
      </c>
      <c r="C76" s="55">
        <v>550000</v>
      </c>
      <c r="D76" s="55">
        <f>D77</f>
        <v>550000</v>
      </c>
      <c r="E76" s="55">
        <f t="shared" si="6"/>
        <v>100</v>
      </c>
    </row>
    <row r="77" spans="1:5">
      <c r="A77" s="48" t="s">
        <v>144</v>
      </c>
      <c r="B77" s="49" t="s">
        <v>145</v>
      </c>
      <c r="C77" s="50">
        <v>550000</v>
      </c>
      <c r="D77" s="50">
        <v>550000</v>
      </c>
      <c r="E77" s="50">
        <f t="shared" si="6"/>
        <v>100</v>
      </c>
    </row>
    <row r="78" spans="1:5">
      <c r="A78" s="48" t="s">
        <v>89</v>
      </c>
      <c r="B78" s="49" t="s">
        <v>146</v>
      </c>
      <c r="C78" s="50">
        <v>-3738848.97</v>
      </c>
      <c r="D78" s="50">
        <f>D7-D55</f>
        <v>-1787128.5899999887</v>
      </c>
      <c r="E78" s="50"/>
    </row>
    <row r="79" spans="1:5" ht="25.5" customHeight="1">
      <c r="A79" s="51" t="s">
        <v>90</v>
      </c>
      <c r="B79" s="22"/>
      <c r="C79" s="52">
        <v>3738848.97</v>
      </c>
      <c r="D79" s="52">
        <v>1787128.59</v>
      </c>
      <c r="E79" s="32"/>
    </row>
  </sheetData>
  <mergeCells count="6">
    <mergeCell ref="A2:E2"/>
    <mergeCell ref="E5:E6"/>
    <mergeCell ref="A5:A6"/>
    <mergeCell ref="B5:B6"/>
    <mergeCell ref="C5:C6"/>
    <mergeCell ref="D5:D6"/>
  </mergeCells>
  <phoneticPr fontId="0" type="noConversion"/>
  <pageMargins left="0.78749999999999998" right="0.39374999999999999" top="0.59027779999999996" bottom="0.39374999999999999" header="0" footer="0"/>
  <pageSetup paperSize="9" scale="7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5947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2B18F13-1D61-4290-98BA-A6F505AD6ED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2022-10-19T07:01:50Z</cp:lastPrinted>
  <dcterms:created xsi:type="dcterms:W3CDTF">2022-10-12T10:59:40Z</dcterms:created>
  <dcterms:modified xsi:type="dcterms:W3CDTF">2023-10-30T10:33:37Z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4.0)</vt:lpwstr>
  </property>
  <property fmtid="{D5CDD505-2E9C-101B-9397-08002B2CF9AE}" pid="5" name="Версия базы">
    <vt:lpwstr>20.2.0.15749315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