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</sheets>
  <definedNames>
    <definedName name="_xlnm.Print_Titles" localSheetId="0">'Доходы'!$7:$9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<sst xmlns="http://schemas.openxmlformats.org/spreadsheetml/2006/main" count="987" uniqueCount="174">
  <si>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</si>
  <si>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доходы физических лиц</t>
  </si>
  <si>
    <t xml:space="preserve">в том числе: </t>
  </si>
  <si>
    <t xml:space="preserve"> 000 1060603313 0000 110</t>
  </si>
  <si>
    <t>бюджеты сельских поселений</t>
  </si>
  <si>
    <t xml:space="preserve"> 000 1010203001 0000 110</t>
  </si>
  <si>
    <t>Расходы бюджета - ИТОГО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</si>
  <si>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</si>
  <si>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000 1030224001 0000 110</t>
  </si>
  <si>
    <t xml:space="preserve"> 000 1110507513 0000 120</t>
  </si>
  <si>
    <t>5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</si>
  <si>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</si>
  <si>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</si>
  <si>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25</t>
  </si>
  <si>
    <t>Наименование 
показателя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</si>
  <si>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</si>
  <si>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Другие общегосударственные вопросы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</si>
  <si>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</si>
  <si>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</si>
  <si>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</si>
  <si>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</si>
  <si>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>Результат исполнения бюджета (дефицит / профицит)</t>
  </si>
  <si>
    <t xml:space="preserve">  СОЦИАЛЬНАЯ ПОЛИТИКА</t>
  </si>
  <si>
    <t xml:space="preserve"> 000 1110904513 0000 120</t>
  </si>
  <si>
    <t xml:space="preserve"> 000 1140000000 0000 000</t>
  </si>
  <si>
    <t>3</t>
  </si>
  <si>
    <t xml:space="preserve"> 000 1030223001 0000 110</t>
  </si>
  <si>
    <t xml:space="preserve"> 000 1110000000 0000 000</t>
  </si>
  <si>
    <t/>
  </si>
  <si>
    <t xml:space="preserve">  ЖИЛИЩНО-КОММУНАЛЬНОЕ ХОЗЯЙСТВО</t>
  </si>
  <si>
    <t>23</t>
  </si>
  <si>
    <t>суммы, подлежащие исключению в рамках консо- лидированного бюджета субъекта Российской Федерации</t>
  </si>
  <si>
    <t xml:space="preserve">  Другие вопросы в области жилищно-коммунального хозяйства</t>
  </si>
  <si>
    <t xml:space="preserve">  НАЛОГИ НА ПРИБЫЛЬ, ДОХОДЫ</t>
  </si>
  <si>
    <t>12</t>
  </si>
  <si>
    <t xml:space="preserve"> 000 1060604313 0000 110</t>
  </si>
  <si>
    <t xml:space="preserve">  Дорожное хозяйство (дорожные фонды)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</si>
  <si>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</si>
  <si>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</si>
  <si>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000 1030225001 0000 110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</si>
  <si>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</si>
  <si>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000 2020100000 0000 151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</si>
  <si>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</si>
  <si>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 xml:space="preserve"> 000 2000000000 0000 000</t>
  </si>
  <si>
    <t>24</t>
  </si>
  <si>
    <t xml:space="preserve">бюджеты внутри- городских районов </t>
  </si>
  <si>
    <t>8</t>
  </si>
  <si>
    <t>13</t>
  </si>
  <si>
    <t xml:space="preserve">  Резервные фонды</t>
  </si>
  <si>
    <t xml:space="preserve">  Жилищное хозяйство</t>
  </si>
  <si>
    <t xml:space="preserve">  НАЦИОНАЛЬНАЯ ЭКОНОМИКА</t>
  </si>
  <si>
    <t xml:space="preserve"> 000 1010000000 0000 000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</si>
  <si>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</si>
  <si>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</si>
  <si>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22</t>
  </si>
  <si>
    <t xml:space="preserve"> 000 2190000000 0000 000</t>
  </si>
  <si>
    <t xml:space="preserve">  НАЛОГИ НА ИМУЩЕСТВО</t>
  </si>
  <si>
    <t>Код дохода по бюджетной классификации</t>
  </si>
  <si>
    <t>11</t>
  </si>
  <si>
    <t xml:space="preserve"> 000 1030000000 0000 000</t>
  </si>
  <si>
    <t>9</t>
  </si>
  <si>
    <t xml:space="preserve"> 000 1000000000 0000 000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</si>
  <si>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</si>
  <si>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Коммунальное хозяйство</t>
  </si>
  <si>
    <t>29</t>
  </si>
  <si>
    <t>бюджеты городских округов с внутри- городским делением</t>
  </si>
  <si>
    <t xml:space="preserve">  Молодежная политика и оздоровление детей</t>
  </si>
  <si>
    <t>18</t>
  </si>
  <si>
    <t xml:space="preserve">  ОБЩЕГОСУДАРСТВЕННЫЕ ВОПРОСЫ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</si>
  <si>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</si>
  <si>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</si>
  <si>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>7</t>
  </si>
  <si>
    <t xml:space="preserve"> 000 1050301001 0000 110</t>
  </si>
  <si>
    <t xml:space="preserve"> 000 1140205313 0000 410</t>
  </si>
  <si>
    <t>бюджет территориаль- ного государ- ственного внебюджетного фонда</t>
  </si>
  <si>
    <t xml:space="preserve">  Благоустройство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</si>
  <si>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</si>
  <si>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</si>
  <si>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1</t>
  </si>
  <si>
    <t xml:space="preserve">  Дотации бюджетам бюджетной системы Российской Федерации</t>
  </si>
  <si>
    <t xml:space="preserve">  Культура</t>
  </si>
  <si>
    <t>21</t>
  </si>
  <si>
    <t xml:space="preserve"> 000 1110501313 0000 120</t>
  </si>
  <si>
    <t>"#R/D"</t>
  </si>
  <si>
    <t xml:space="preserve"> 000 1010200001 0000 110</t>
  </si>
  <si>
    <t xml:space="preserve">  Дотации бюджетам городских поселений на выравнивание бюджетной обеспеченности</t>
  </si>
  <si>
    <t>10</t>
  </si>
  <si>
    <t>бюджеты муници- 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</si>
  <si>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</si>
  <si>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#Н/Д</t>
  </si>
  <si>
    <t xml:space="preserve">  ДОХОДЫ ОТ ПРОДАЖИ МАТЕРИАЛЬНЫХ И НЕМАТЕРИАЛЬНЫХ АКТИВОВ</t>
  </si>
  <si>
    <t>х</t>
  </si>
  <si>
    <t>28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</si>
  <si>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</si>
  <si>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</si>
  <si>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000 2020000000 0000 000</t>
  </si>
  <si>
    <t xml:space="preserve"> 000 1010202001 0000 110</t>
  </si>
  <si>
    <t>бюджет субъекта Российской Федерации</t>
  </si>
  <si>
    <t>6</t>
  </si>
  <si>
    <t xml:space="preserve">  КУЛЬТУРА, КИНЕМАТОГРАФИЯ</t>
  </si>
  <si>
    <t xml:space="preserve"> 000 1060000000 0000 000</t>
  </si>
  <si>
    <t>26</t>
  </si>
  <si>
    <t>Доходы бюджета - ИТОГО</t>
  </si>
  <si>
    <t xml:space="preserve">  НАЛОГОВЫЕ И НЕНАЛОГОВЫЕ ДОХОДЫ</t>
  </si>
  <si>
    <t xml:space="preserve">  ОБРАЗОВАНИЕ</t>
  </si>
  <si>
    <t xml:space="preserve">  Физическая культура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</si>
  <si>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</si>
  <si>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000 2190500013 0000 151</t>
  </si>
  <si>
    <t>15</t>
  </si>
  <si>
    <t xml:space="preserve"> 000 1140601313 0000 430</t>
  </si>
  <si>
    <t xml:space="preserve">  ФИЗИЧЕСКАЯ КУЛЬТУРА И СПОРТ</t>
  </si>
  <si>
    <t xml:space="preserve"> 000 2020100113 0000 151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</si>
  <si>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</si>
  <si>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Транспорт</t>
  </si>
  <si>
    <t>20</t>
  </si>
  <si>
    <t xml:space="preserve"> 000 1010201001 0000 110</t>
  </si>
  <si>
    <t>4</t>
  </si>
  <si>
    <t xml:space="preserve"> 000 1050000000 0000 000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</si>
  <si>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</si>
  <si>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000 1060103013 0000 110</t>
  </si>
  <si>
    <t>бюджеты городских округов</t>
  </si>
  <si>
    <t>уточненный план, тыс. руб.</t>
  </si>
  <si>
    <t>% исполнения</t>
  </si>
  <si>
    <t>на 1 квартал</t>
  </si>
  <si>
    <t>к уточненному плану 1 квартала 2016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</si>
  <si>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</si>
  <si>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</si>
  <si>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Налог на доходы физических лиц с доходов, полученных физическими лицами в соответствии со статьей 228 Налогового кодекса РФ</t>
  </si>
  <si>
    <t xml:space="preserve">  НАЛОГИ НА ТОВАРЫ (РАБОТЫ, УСЛУГИ), РЕАЛИЗУЕМЫЕ НА ТЕРРИТОРИИ РФ</t>
  </si>
  <si>
    <t>СПРАВКА</t>
  </si>
  <si>
    <t>ДОХОДЫ</t>
  </si>
  <si>
    <t>об исполнении бюджета Пучежского городского поселения</t>
  </si>
  <si>
    <t>1101</t>
  </si>
  <si>
    <t>1100</t>
  </si>
  <si>
    <t>1001</t>
  </si>
  <si>
    <t>0801</t>
  </si>
  <si>
    <t>0800</t>
  </si>
  <si>
    <t>0707</t>
  </si>
  <si>
    <t>0700</t>
  </si>
  <si>
    <t>0505</t>
  </si>
  <si>
    <t>0503</t>
  </si>
  <si>
    <t>0502</t>
  </si>
  <si>
    <t>0501</t>
  </si>
  <si>
    <t>0500</t>
  </si>
  <si>
    <t>0409</t>
  </si>
  <si>
    <t>0408</t>
  </si>
  <si>
    <t>0400</t>
  </si>
  <si>
    <t>0113</t>
  </si>
  <si>
    <t>0111</t>
  </si>
  <si>
    <t>0100</t>
  </si>
  <si>
    <t>1000</t>
  </si>
  <si>
    <t>РАСХОДЫ</t>
  </si>
  <si>
    <t xml:space="preserve">  БЕЗВОЗМЕЗДНЫЕ ПОСТУПЛЕНИЯ ОТ ДРУГИХ БЮДЖЕТОВ БЮДЖЕТНОЙ СИСТЕМЫ РФ</t>
  </si>
  <si>
    <t>за 1 квартал 2017 года</t>
  </si>
  <si>
    <t>на 2017 год</t>
  </si>
  <si>
    <t>Исполнено на 01.04.2017 тыс.руб.</t>
  </si>
  <si>
    <t>к уточненному плану 2017 года</t>
  </si>
  <si>
    <t>к уточненному плану 1 квартала 2017 года</t>
  </si>
  <si>
    <t xml:space="preserve"> 000 2023000000 0000 151</t>
  </si>
  <si>
    <t xml:space="preserve">  Субвенции бюджетам бюджетной системы Российской Федерации</t>
  </si>
  <si>
    <t>Субвенции бюджетам городских поселений на выполнение передаваемых полномочий субъектов РФ</t>
  </si>
  <si>
    <t xml:space="preserve"> 000 2023002413 0000 151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</si>
  <si>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</si>
  <si>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000 2023511813 0000 151</t>
  </si>
  <si>
    <t>0203</t>
  </si>
  <si>
    <t>0200</t>
  </si>
  <si>
    <t>Национальная оборона</t>
  </si>
  <si>
    <t>Мобилизация и вневойсковая подготовка</t>
  </si>
  <si>
    <t>0412</t>
  </si>
  <si>
    <t>Другие вопросы в области национальной экономики</t>
  </si>
  <si>
    <t>1003</t>
  </si>
  <si>
    <t>Социальное обеспечение населения</t>
  </si>
  <si>
    <t>Охрана семьи и детства</t>
  </si>
  <si>
    <t>приложение к решению Совета Пучежского городского поселения от 26.04.2017 № 74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</si>
</sst>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50" applyNumberFormat="0" applyAlignment="0" applyProtection="0"/>
    <xf numFmtId="0" fontId="38" fillId="29" borderId="51" applyNumberFormat="0" applyAlignment="0" applyProtection="0"/>
    <xf numFmtId="0" fontId="39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2" applyNumberFormat="0" applyFill="0" applyAlignment="0" applyProtection="0"/>
    <xf numFmtId="0" fontId="41" fillId="0" borderId="53" applyNumberFormat="0" applyFill="0" applyAlignment="0" applyProtection="0"/>
    <xf numFmtId="0" fontId="42" fillId="0" borderId="5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5" applyNumberFormat="0" applyFill="0" applyAlignment="0" applyProtection="0"/>
    <xf numFmtId="0" fontId="44" fillId="30" borderId="56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49" fillId="0" borderId="58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141" applyNumberFormat="1" applyProtection="1">
      <alignment/>
      <protection/>
    </xf>
    <xf numFmtId="49" fontId="3" fillId="0" borderId="29" xfId="171" applyNumberFormat="1" applyProtection="1">
      <alignment horizontal="center" vertical="center" wrapText="1"/>
      <protection/>
    </xf>
    <xf numFmtId="49" fontId="3" fillId="0" borderId="16" xfId="146" applyNumberFormat="1" applyProtection="1">
      <alignment horizontal="center" vertical="center" wrapText="1"/>
      <protection/>
    </xf>
    <xf numFmtId="0" fontId="2" fillId="0" borderId="45" xfId="191" applyNumberFormat="1" applyProtection="1">
      <alignment/>
      <protection/>
    </xf>
    <xf numFmtId="0" fontId="2" fillId="0" borderId="44" xfId="190" applyNumberFormat="1" applyProtection="1">
      <alignment/>
      <protection/>
    </xf>
    <xf numFmtId="0" fontId="3" fillId="20" borderId="27" xfId="174" applyNumberFormat="1" applyProtection="1">
      <alignment/>
      <protection/>
    </xf>
    <xf numFmtId="4" fontId="3" fillId="0" borderId="1" xfId="38" applyNumberFormat="1" applyProtection="1">
      <alignment horizontal="right"/>
      <protection/>
    </xf>
    <xf numFmtId="0" fontId="2" fillId="0" borderId="6" xfId="47" applyNumberFormat="1" applyProtection="1">
      <alignment/>
      <protection/>
    </xf>
    <xf numFmtId="49" fontId="3" fillId="0" borderId="5" xfId="49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143" applyNumberFormat="1" applyProtection="1">
      <alignment/>
      <protection/>
    </xf>
    <xf numFmtId="49" fontId="3" fillId="0" borderId="16" xfId="169" applyNumberFormat="1" applyProtection="1">
      <alignment horizontal="center"/>
      <protection/>
    </xf>
    <xf numFmtId="0" fontId="3" fillId="0" borderId="27" xfId="163" applyNumberFormat="1" applyProtection="1">
      <alignment/>
      <protection/>
    </xf>
    <xf numFmtId="0" fontId="3" fillId="0" borderId="47" xfId="207" applyNumberFormat="1" applyProtection="1">
      <alignment/>
      <protection/>
    </xf>
    <xf numFmtId="4" fontId="3" fillId="0" borderId="7" xfId="48" applyNumberFormat="1" applyProtection="1">
      <alignment horizontal="right"/>
      <protection/>
    </xf>
    <xf numFmtId="49" fontId="3" fillId="0" borderId="16" xfId="170" applyNumberFormat="1">
      <alignment horizontal="center" vertical="center" wrapText="1"/>
      <protection/>
    </xf>
    <xf numFmtId="0" fontId="11" fillId="0" borderId="45" xfId="191" applyNumberFormat="1" applyFont="1" applyProtection="1">
      <alignment/>
      <protection/>
    </xf>
    <xf numFmtId="0" fontId="43" fillId="0" borderId="0" xfId="0" applyFont="1" applyAlignment="1" applyProtection="1">
      <alignment/>
      <protection locked="0"/>
    </xf>
    <xf numFmtId="49" fontId="3" fillId="0" borderId="16" xfId="146" applyNumberFormat="1" applyFont="1" applyProtection="1">
      <alignment horizontal="center" vertical="center" wrapText="1"/>
      <protection/>
    </xf>
    <xf numFmtId="49" fontId="3" fillId="0" borderId="29" xfId="171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0" fontId="52" fillId="0" borderId="0" xfId="0" applyFont="1" applyAlignment="1" applyProtection="1">
      <alignment/>
      <protection locked="0"/>
    </xf>
    <xf numFmtId="4" fontId="12" fillId="0" borderId="16" xfId="173" applyNumberFormat="1" applyFont="1" applyProtection="1">
      <alignment horizontal="right"/>
      <protection/>
    </xf>
    <xf numFmtId="4" fontId="12" fillId="0" borderId="5" xfId="198" applyNumberFormat="1" applyFont="1" applyProtection="1">
      <alignment horizontal="right"/>
      <protection/>
    </xf>
    <xf numFmtId="0" fontId="12" fillId="0" borderId="45" xfId="191" applyNumberFormat="1" applyFo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3" fillId="0" borderId="44" xfId="190" applyNumberFormat="1" applyFont="1" applyProtection="1">
      <alignment/>
      <protection/>
    </xf>
    <xf numFmtId="4" fontId="13" fillId="0" borderId="16" xfId="173" applyNumberFormat="1" applyFont="1" applyProtection="1">
      <alignment horizontal="right"/>
      <protection/>
    </xf>
    <xf numFmtId="4" fontId="13" fillId="0" borderId="5" xfId="198" applyNumberFormat="1" applyFont="1" applyProtection="1">
      <alignment horizontal="right"/>
      <protection/>
    </xf>
    <xf numFmtId="0" fontId="13" fillId="0" borderId="45" xfId="191" applyNumberFormat="1" applyFont="1" applyProtection="1">
      <alignment/>
      <protection/>
    </xf>
    <xf numFmtId="0" fontId="54" fillId="0" borderId="0" xfId="0" applyFont="1" applyAlignment="1" applyProtection="1">
      <alignment/>
      <protection locked="0"/>
    </xf>
    <xf numFmtId="49" fontId="12" fillId="0" borderId="28" xfId="168" applyNumberFormat="1" applyFont="1" applyProtection="1">
      <alignment horizontal="center"/>
      <protection/>
    </xf>
    <xf numFmtId="49" fontId="12" fillId="0" borderId="30" xfId="193" applyNumberFormat="1" applyFont="1" applyProtection="1">
      <alignment horizontal="center"/>
      <protection/>
    </xf>
    <xf numFmtId="0" fontId="12" fillId="0" borderId="17" xfId="150" applyNumberFormat="1" applyFont="1" applyAlignment="1" applyProtection="1">
      <alignment horizontal="left" wrapText="1"/>
      <protection/>
    </xf>
    <xf numFmtId="0" fontId="13" fillId="0" borderId="33" xfId="148" applyNumberFormat="1" applyFont="1" applyAlignment="1" applyProtection="1">
      <alignment horizontal="left" wrapText="1"/>
      <protection/>
    </xf>
    <xf numFmtId="49" fontId="13" fillId="0" borderId="2" xfId="167" applyNumberFormat="1" applyFont="1" applyAlignment="1" applyProtection="1">
      <alignment horizontal="center"/>
      <protection/>
    </xf>
    <xf numFmtId="165" fontId="13" fillId="0" borderId="16" xfId="173" applyNumberFormat="1" applyFont="1" applyAlignment="1" applyProtection="1">
      <alignment horizontal="right"/>
      <protection/>
    </xf>
    <xf numFmtId="4" fontId="13" fillId="0" borderId="16" xfId="173" applyNumberFormat="1" applyFont="1" applyAlignment="1" applyProtection="1">
      <alignment horizontal="right"/>
      <protection/>
    </xf>
    <xf numFmtId="0" fontId="12" fillId="0" borderId="9" xfId="149" applyNumberFormat="1" applyFont="1" applyAlignment="1" applyProtection="1">
      <alignment horizontal="left" wrapText="1"/>
      <protection/>
    </xf>
    <xf numFmtId="49" fontId="12" fillId="0" borderId="28" xfId="168" applyNumberFormat="1" applyFont="1" applyAlignment="1" applyProtection="1">
      <alignment horizontal="center"/>
      <protection/>
    </xf>
    <xf numFmtId="165" fontId="12" fillId="0" borderId="28" xfId="168" applyNumberFormat="1" applyFont="1" applyAlignment="1" applyProtection="1">
      <alignment horizontal="center"/>
      <protection/>
    </xf>
    <xf numFmtId="0" fontId="13" fillId="0" borderId="17" xfId="150" applyNumberFormat="1" applyFont="1" applyAlignment="1" applyProtection="1">
      <alignment horizontal="left" wrapText="1"/>
      <protection/>
    </xf>
    <xf numFmtId="49" fontId="13" fillId="0" borderId="16" xfId="169" applyNumberFormat="1" applyFont="1" applyAlignment="1" applyProtection="1">
      <alignment horizontal="center"/>
      <protection/>
    </xf>
    <xf numFmtId="49" fontId="12" fillId="0" borderId="16" xfId="169" applyNumberFormat="1" applyFont="1" applyAlignment="1" applyProtection="1">
      <alignment horizontal="center"/>
      <protection/>
    </xf>
    <xf numFmtId="165" fontId="12" fillId="0" borderId="16" xfId="173" applyNumberFormat="1" applyFont="1" applyAlignment="1" applyProtection="1">
      <alignment horizontal="right"/>
      <protection/>
    </xf>
    <xf numFmtId="4" fontId="12" fillId="0" borderId="16" xfId="173" applyNumberFormat="1" applyFont="1" applyAlignment="1" applyProtection="1">
      <alignment horizontal="right"/>
      <protection/>
    </xf>
    <xf numFmtId="4" fontId="4" fillId="0" borderId="1" xfId="38" applyNumberFormat="1" applyFont="1" applyProtection="1">
      <alignment horizontal="right"/>
      <protection/>
    </xf>
    <xf numFmtId="4" fontId="4" fillId="0" borderId="7" xfId="48" applyNumberFormat="1" applyFont="1" applyProtection="1">
      <alignment horizontal="right"/>
      <protection/>
    </xf>
    <xf numFmtId="4" fontId="4" fillId="0" borderId="2" xfId="39" applyNumberFormat="1" applyFont="1" applyProtection="1">
      <alignment horizontal="right"/>
      <protection/>
    </xf>
    <xf numFmtId="4" fontId="4" fillId="0" borderId="8" xfId="50" applyNumberFormat="1" applyFont="1" applyProtection="1">
      <alignment horizontal="right"/>
      <protection/>
    </xf>
    <xf numFmtId="0" fontId="13" fillId="0" borderId="10" xfId="201" applyNumberFormat="1" applyFont="1" applyAlignment="1" applyProtection="1">
      <alignment horizontal="left" wrapText="1"/>
      <protection/>
    </xf>
    <xf numFmtId="49" fontId="13" fillId="0" borderId="1" xfId="212" applyNumberFormat="1" applyFont="1" applyAlignment="1" applyProtection="1">
      <alignment horizontal="center" wrapText="1"/>
      <protection/>
    </xf>
    <xf numFmtId="165" fontId="13" fillId="0" borderId="1" xfId="38" applyNumberFormat="1" applyFont="1" applyAlignment="1" applyProtection="1">
      <alignment horizontal="right"/>
      <protection/>
    </xf>
    <xf numFmtId="165" fontId="12" fillId="0" borderId="16" xfId="169" applyNumberFormat="1" applyFont="1" applyAlignment="1" applyProtection="1">
      <alignment horizontal="center"/>
      <protection/>
    </xf>
    <xf numFmtId="0" fontId="13" fillId="0" borderId="7" xfId="204" applyNumberFormat="1" applyFont="1" applyAlignment="1" applyProtection="1">
      <alignment horizontal="left" wrapText="1"/>
      <protection/>
    </xf>
    <xf numFmtId="49" fontId="13" fillId="0" borderId="1" xfId="214" applyNumberFormat="1" applyFont="1" applyAlignment="1" applyProtection="1">
      <alignment horizontal="center"/>
      <protection/>
    </xf>
    <xf numFmtId="0" fontId="12" fillId="0" borderId="7" xfId="204" applyNumberFormat="1" applyFont="1" applyAlignment="1" applyProtection="1">
      <alignment horizontal="left" wrapText="1"/>
      <protection/>
    </xf>
    <xf numFmtId="49" fontId="12" fillId="0" borderId="1" xfId="214" applyNumberFormat="1" applyFont="1" applyAlignment="1" applyProtection="1">
      <alignment horizontal="center"/>
      <protection/>
    </xf>
    <xf numFmtId="165" fontId="12" fillId="0" borderId="1" xfId="38" applyNumberFormat="1" applyFont="1" applyAlignment="1" applyProtection="1">
      <alignment horizontal="right"/>
      <protection/>
    </xf>
    <xf numFmtId="0" fontId="12" fillId="0" borderId="32" xfId="202" applyNumberFormat="1" applyFont="1" applyAlignment="1" applyProtection="1">
      <alignment/>
      <protection/>
    </xf>
    <xf numFmtId="0" fontId="12" fillId="0" borderId="47" xfId="207" applyNumberFormat="1" applyFont="1" applyAlignment="1" applyProtection="1">
      <alignment/>
      <protection/>
    </xf>
    <xf numFmtId="165" fontId="12" fillId="0" borderId="47" xfId="207" applyNumberFormat="1" applyFont="1" applyAlignment="1" applyProtection="1">
      <alignment/>
      <protection/>
    </xf>
    <xf numFmtId="0" fontId="13" fillId="0" borderId="46" xfId="203" applyNumberFormat="1" applyFont="1" applyAlignment="1" applyProtection="1">
      <alignment horizontal="left" wrapText="1"/>
      <protection/>
    </xf>
    <xf numFmtId="49" fontId="13" fillId="0" borderId="49" xfId="213" applyNumberFormat="1" applyFont="1" applyAlignment="1" applyProtection="1">
      <alignment horizontal="center" wrapText="1"/>
      <protection/>
    </xf>
    <xf numFmtId="165" fontId="13" fillId="0" borderId="2" xfId="39" applyNumberFormat="1" applyFont="1" applyAlignment="1" applyProtection="1">
      <alignment horizontal="right"/>
      <protection/>
    </xf>
    <xf numFmtId="49" fontId="3" fillId="0" borderId="59" xfId="171" applyNumberFormat="1" applyBorder="1" applyProtection="1">
      <alignment horizontal="center" vertical="center" wrapText="1"/>
      <protection/>
    </xf>
    <xf numFmtId="49" fontId="3" fillId="0" borderId="28" xfId="146" applyNumberFormat="1" applyFont="1" applyBorder="1" applyProtection="1">
      <alignment horizontal="center" vertical="center" wrapText="1"/>
      <protection/>
    </xf>
    <xf numFmtId="49" fontId="3" fillId="0" borderId="28" xfId="146" applyNumberFormat="1" applyBorder="1" applyProtection="1">
      <alignment horizontal="center" vertical="center" wrapText="1"/>
      <protection/>
    </xf>
    <xf numFmtId="49" fontId="3" fillId="0" borderId="60" xfId="146" applyNumberFormat="1" applyBorder="1" applyProtection="1">
      <alignment horizontal="center" vertical="center" wrapText="1"/>
      <protection/>
    </xf>
    <xf numFmtId="49" fontId="3" fillId="0" borderId="60" xfId="146" applyNumberFormat="1" applyFont="1" applyBorder="1" applyProtection="1">
      <alignment horizontal="center" vertical="center" wrapText="1"/>
      <protection/>
    </xf>
    <xf numFmtId="49" fontId="3" fillId="0" borderId="60" xfId="171" applyNumberFormat="1" applyFont="1" applyBorder="1" applyProtection="1">
      <alignment horizontal="center" vertical="center" wrapText="1"/>
      <protection/>
    </xf>
    <xf numFmtId="49" fontId="3" fillId="0" borderId="60" xfId="171" applyNumberFormat="1" applyBorder="1" applyProtection="1">
      <alignment horizontal="center" vertical="center" wrapText="1"/>
      <protection/>
    </xf>
    <xf numFmtId="49" fontId="3" fillId="0" borderId="60" xfId="170" applyNumberFormat="1" applyFont="1" applyBorder="1" applyAlignment="1" applyProtection="1">
      <alignment horizontal="center" vertical="center" wrapText="1"/>
      <protection/>
    </xf>
    <xf numFmtId="0" fontId="13" fillId="0" borderId="17" xfId="150" applyNumberFormat="1" applyFont="1" applyAlignment="1" applyProtection="1">
      <alignment horizontal="left" vertical="center" wrapText="1"/>
      <protection/>
    </xf>
    <xf numFmtId="4" fontId="3" fillId="0" borderId="1" xfId="38" applyNumberFormat="1" applyFont="1" applyProtection="1">
      <alignment horizontal="right"/>
      <protection/>
    </xf>
    <xf numFmtId="4" fontId="3" fillId="0" borderId="7" xfId="48" applyNumberFormat="1" applyFont="1" applyProtection="1">
      <alignment horizontal="right"/>
      <protection/>
    </xf>
    <xf numFmtId="0" fontId="2" fillId="0" borderId="45" xfId="191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right" wrapText="1"/>
      <protection locked="0"/>
    </xf>
    <xf numFmtId="49" fontId="3" fillId="0" borderId="61" xfId="170" applyNumberFormat="1" applyFont="1" applyBorder="1" applyAlignment="1">
      <alignment horizontal="center" vertical="center" wrapText="1"/>
      <protection/>
    </xf>
    <xf numFmtId="49" fontId="3" fillId="0" borderId="32" xfId="170" applyNumberFormat="1" applyFont="1" applyBorder="1" applyAlignment="1">
      <alignment horizontal="center" vertical="center" wrapText="1"/>
      <protection/>
    </xf>
    <xf numFmtId="49" fontId="3" fillId="0" borderId="14" xfId="170" applyNumberFormat="1" applyFont="1" applyBorder="1" applyAlignment="1">
      <alignment horizontal="center" vertical="center" wrapText="1"/>
      <protection/>
    </xf>
    <xf numFmtId="49" fontId="3" fillId="0" borderId="28" xfId="170" applyNumberFormat="1" applyFont="1" applyBorder="1" applyAlignment="1" applyProtection="1">
      <alignment horizontal="center" vertical="center" wrapText="1"/>
      <protection/>
    </xf>
    <xf numFmtId="49" fontId="3" fillId="0" borderId="1" xfId="170" applyNumberFormat="1" applyFont="1" applyBorder="1" applyAlignment="1" applyProtection="1">
      <alignment horizontal="center" vertical="center" wrapText="1"/>
      <protection/>
    </xf>
    <xf numFmtId="49" fontId="11" fillId="0" borderId="6" xfId="166" applyNumberFormat="1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49" fontId="3" fillId="0" borderId="16" xfId="145" applyNumberFormat="1" applyFont="1" applyProtection="1">
      <alignment horizontal="center" vertical="center" wrapText="1"/>
      <protection/>
    </xf>
    <xf numFmtId="49" fontId="3" fillId="0" borderId="16" xfId="145" applyNumberFormat="1" applyFont="1">
      <alignment horizontal="center" vertical="center" wrapText="1"/>
      <protection/>
    </xf>
    <xf numFmtId="49" fontId="3" fillId="0" borderId="16" xfId="170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49" fontId="3" fillId="0" borderId="32" xfId="170" applyNumberFormat="1" applyBorder="1" applyAlignment="1">
      <alignment horizontal="center" vertical="center" wrapText="1"/>
      <protection/>
    </xf>
    <xf numFmtId="49" fontId="3" fillId="0" borderId="14" xfId="170" applyNumberFormat="1" applyBorder="1" applyAlignment="1">
      <alignment horizontal="center" vertical="center" wrapText="1"/>
      <protection/>
    </xf>
    <xf numFmtId="49" fontId="11" fillId="0" borderId="6" xfId="215" applyNumberFormat="1" applyFont="1" applyAlignment="1" applyProtection="1">
      <alignment horizontal="center" vertical="center"/>
      <protection/>
    </xf>
    <xf numFmtId="49" fontId="3" fillId="0" borderId="16" xfId="145" applyNumberFormat="1" applyProtection="1">
      <alignment horizontal="center" vertical="center" wrapText="1"/>
      <protection/>
    </xf>
    <xf numFmtId="49" fontId="3" fillId="0" borderId="28" xfId="145" applyNumberFormat="1" applyBorder="1">
      <alignment horizontal="center" vertical="center" wrapText="1"/>
      <protection/>
    </xf>
    <xf numFmtId="49" fontId="3" fillId="0" borderId="62" xfId="170" applyNumberFormat="1" applyFont="1" applyBorder="1" applyAlignment="1" applyProtection="1">
      <alignment horizontal="center" vertical="center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PageLayoutView="0" workbookViewId="0" topLeftCell="A1">
      <selection activeCell="C2" sqref="C2"/>
    </sheetView>
  </sheetViews>
  <sheetFormatPr defaultColWidth="8.8515625" defaultRowHeight="15"/>
  <cols>
    <col min="1" max="1" width="30.57421875" style="10" customWidth="1"/>
    <col min="2" max="2" width="22.7109375" style="10" customWidth="1"/>
    <col min="3" max="3" width="11.00390625" style="10" customWidth="1"/>
    <col min="4" max="4" width="8.8515625" style="10" hidden="1" customWidth="1"/>
    <col min="5" max="5" width="10.421875" style="10" customWidth="1"/>
    <col min="6" max="14" width="8.8515625" style="10" hidden="1" customWidth="1"/>
    <col min="15" max="15" width="10.57421875" style="10" customWidth="1"/>
    <col min="16" max="16" width="8.8515625" style="10" hidden="1" customWidth="1"/>
    <col min="17" max="17" width="9.421875" style="10" customWidth="1"/>
    <col min="18" max="24" width="8.8515625" style="10" hidden="1" customWidth="1"/>
    <col min="25" max="25" width="9.28125" style="10" customWidth="1"/>
    <col min="26" max="27" width="8.8515625" style="10" hidden="1" customWidth="1"/>
    <col min="28" max="28" width="8.7109375" style="10" customWidth="1"/>
    <col min="29" max="16384" width="8.8515625" style="10" customWidth="1"/>
  </cols>
  <sheetData>
    <row r="1" spans="3:25" ht="30.75" customHeight="1">
      <c r="C1" s="79" t="s">
        <v>173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3" spans="1:25" ht="15">
      <c r="A3" s="86" t="s">
        <v>129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ht="15">
      <c r="A4" s="87" t="s">
        <v>131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15">
      <c r="A5" s="87" t="s">
        <v>153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</row>
    <row r="6" spans="1:28" ht="26.25" customHeight="1">
      <c r="A6" s="85" t="s">
        <v>130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11"/>
      <c r="AA6" s="11"/>
      <c r="AB6" s="11"/>
    </row>
    <row r="7" spans="1:28" ht="18" customHeight="1">
      <c r="A7" s="88" t="s">
        <v>14</v>
      </c>
      <c r="B7" s="88" t="s">
        <v>57</v>
      </c>
      <c r="C7" s="90" t="s">
        <v>121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83" t="s">
        <v>155</v>
      </c>
      <c r="P7" s="21"/>
      <c r="Q7" s="80" t="s">
        <v>122</v>
      </c>
      <c r="R7" s="81"/>
      <c r="S7" s="81"/>
      <c r="T7" s="81"/>
      <c r="U7" s="81"/>
      <c r="V7" s="81"/>
      <c r="W7" s="81"/>
      <c r="X7" s="81"/>
      <c r="Y7" s="82"/>
      <c r="Z7" s="16"/>
      <c r="AA7" s="16"/>
      <c r="AB7" s="5"/>
    </row>
    <row r="8" spans="1:28" ht="69.75" customHeight="1">
      <c r="A8" s="89"/>
      <c r="B8" s="89"/>
      <c r="C8" s="19" t="s">
        <v>154</v>
      </c>
      <c r="D8" s="19" t="s">
        <v>12</v>
      </c>
      <c r="E8" s="19" t="s">
        <v>123</v>
      </c>
      <c r="F8" s="19" t="s">
        <v>31</v>
      </c>
      <c r="G8" s="19" t="s">
        <v>97</v>
      </c>
      <c r="H8" s="19" t="s">
        <v>11</v>
      </c>
      <c r="I8" s="19" t="s">
        <v>120</v>
      </c>
      <c r="J8" s="19" t="s">
        <v>65</v>
      </c>
      <c r="K8" s="19" t="s">
        <v>45</v>
      </c>
      <c r="L8" s="19" t="s">
        <v>87</v>
      </c>
      <c r="M8" s="19" t="s">
        <v>4</v>
      </c>
      <c r="N8" s="19" t="s">
        <v>74</v>
      </c>
      <c r="O8" s="84"/>
      <c r="P8" s="19" t="s">
        <v>42</v>
      </c>
      <c r="Q8" s="19" t="s">
        <v>156</v>
      </c>
      <c r="R8" s="19" t="s">
        <v>31</v>
      </c>
      <c r="S8" s="19" t="s">
        <v>97</v>
      </c>
      <c r="T8" s="19" t="s">
        <v>11</v>
      </c>
      <c r="U8" s="19" t="s">
        <v>120</v>
      </c>
      <c r="V8" s="19" t="s">
        <v>65</v>
      </c>
      <c r="W8" s="19" t="s">
        <v>45</v>
      </c>
      <c r="X8" s="19" t="s">
        <v>87</v>
      </c>
      <c r="Y8" s="19" t="s">
        <v>157</v>
      </c>
      <c r="Z8" s="3" t="s">
        <v>4</v>
      </c>
      <c r="AA8" s="3" t="s">
        <v>74</v>
      </c>
      <c r="AB8" s="5"/>
    </row>
    <row r="9" spans="1:28" s="22" customFormat="1" ht="11.25" customHeight="1" thickBot="1">
      <c r="A9" s="19" t="s">
        <v>78</v>
      </c>
      <c r="B9" s="19" t="s">
        <v>53</v>
      </c>
      <c r="C9" s="20" t="s">
        <v>25</v>
      </c>
      <c r="D9" s="20" t="s">
        <v>10</v>
      </c>
      <c r="E9" s="20" t="s">
        <v>116</v>
      </c>
      <c r="F9" s="20" t="s">
        <v>71</v>
      </c>
      <c r="G9" s="20" t="s">
        <v>46</v>
      </c>
      <c r="H9" s="20" t="s">
        <v>60</v>
      </c>
      <c r="I9" s="20" t="s">
        <v>86</v>
      </c>
      <c r="J9" s="20" t="s">
        <v>58</v>
      </c>
      <c r="K9" s="20" t="s">
        <v>34</v>
      </c>
      <c r="L9" s="20" t="s">
        <v>47</v>
      </c>
      <c r="M9" s="20" t="s">
        <v>108</v>
      </c>
      <c r="N9" s="20" t="s">
        <v>77</v>
      </c>
      <c r="O9" s="20" t="s">
        <v>10</v>
      </c>
      <c r="P9" s="20" t="s">
        <v>67</v>
      </c>
      <c r="Q9" s="20" t="s">
        <v>98</v>
      </c>
      <c r="R9" s="20" t="s">
        <v>114</v>
      </c>
      <c r="S9" s="20" t="s">
        <v>81</v>
      </c>
      <c r="T9" s="20" t="s">
        <v>54</v>
      </c>
      <c r="U9" s="20" t="s">
        <v>30</v>
      </c>
      <c r="V9" s="20" t="s">
        <v>44</v>
      </c>
      <c r="W9" s="20" t="s">
        <v>13</v>
      </c>
      <c r="X9" s="20" t="s">
        <v>101</v>
      </c>
      <c r="Y9" s="20" t="s">
        <v>71</v>
      </c>
      <c r="Z9" s="20" t="s">
        <v>92</v>
      </c>
      <c r="AA9" s="20" t="s">
        <v>64</v>
      </c>
      <c r="AB9" s="27"/>
    </row>
    <row r="10" spans="1:28" s="31" customFormat="1" ht="17.25" customHeight="1">
      <c r="A10" s="35" t="s">
        <v>102</v>
      </c>
      <c r="B10" s="36" t="s">
        <v>91</v>
      </c>
      <c r="C10" s="37">
        <f>C12+C36</f>
        <v>41729.8</v>
      </c>
      <c r="D10" s="38" t="s">
        <v>37</v>
      </c>
      <c r="E10" s="37">
        <f>E12+E36</f>
        <v>10118.9</v>
      </c>
      <c r="F10" s="37" t="s">
        <v>37</v>
      </c>
      <c r="G10" s="37" t="s">
        <v>37</v>
      </c>
      <c r="H10" s="37" t="s">
        <v>37</v>
      </c>
      <c r="I10" s="37" t="s">
        <v>37</v>
      </c>
      <c r="J10" s="37" t="s">
        <v>37</v>
      </c>
      <c r="K10" s="37" t="s">
        <v>37</v>
      </c>
      <c r="L10" s="37" t="s">
        <v>37</v>
      </c>
      <c r="M10" s="37" t="s">
        <v>37</v>
      </c>
      <c r="N10" s="37" t="s">
        <v>37</v>
      </c>
      <c r="O10" s="37">
        <f>O12+O36</f>
        <v>8892.4</v>
      </c>
      <c r="P10" s="37" t="s">
        <v>37</v>
      </c>
      <c r="Q10" s="37">
        <f>O10*100/C10</f>
        <v>21.309471888195006</v>
      </c>
      <c r="R10" s="37"/>
      <c r="S10" s="37"/>
      <c r="T10" s="37"/>
      <c r="U10" s="37"/>
      <c r="V10" s="37"/>
      <c r="W10" s="37"/>
      <c r="X10" s="37"/>
      <c r="Y10" s="37">
        <f>O10*100/E10</f>
        <v>87.8791172953582</v>
      </c>
      <c r="Z10" s="28" t="s">
        <v>37</v>
      </c>
      <c r="AA10" s="29" t="s">
        <v>37</v>
      </c>
      <c r="AB10" s="30"/>
    </row>
    <row r="11" spans="1:28" s="26" customFormat="1" ht="12.75" customHeight="1">
      <c r="A11" s="39" t="s">
        <v>2</v>
      </c>
      <c r="B11" s="40" t="s">
        <v>28</v>
      </c>
      <c r="C11" s="41" t="s">
        <v>28</v>
      </c>
      <c r="D11" s="40" t="s">
        <v>28</v>
      </c>
      <c r="E11" s="41" t="s">
        <v>28</v>
      </c>
      <c r="F11" s="41" t="s">
        <v>28</v>
      </c>
      <c r="G11" s="41" t="s">
        <v>28</v>
      </c>
      <c r="H11" s="41" t="s">
        <v>28</v>
      </c>
      <c r="I11" s="41" t="s">
        <v>28</v>
      </c>
      <c r="J11" s="41" t="s">
        <v>28</v>
      </c>
      <c r="K11" s="41" t="s">
        <v>28</v>
      </c>
      <c r="L11" s="41" t="s">
        <v>28</v>
      </c>
      <c r="M11" s="41" t="s">
        <v>28</v>
      </c>
      <c r="N11" s="41" t="s">
        <v>28</v>
      </c>
      <c r="O11" s="41" t="s">
        <v>28</v>
      </c>
      <c r="P11" s="41" t="s">
        <v>28</v>
      </c>
      <c r="Q11" s="41"/>
      <c r="R11" s="41"/>
      <c r="S11" s="41"/>
      <c r="T11" s="41"/>
      <c r="U11" s="41"/>
      <c r="V11" s="41"/>
      <c r="W11" s="41"/>
      <c r="X11" s="41"/>
      <c r="Y11" s="41"/>
      <c r="Z11" s="32" t="s">
        <v>28</v>
      </c>
      <c r="AA11" s="33" t="s">
        <v>28</v>
      </c>
      <c r="AB11" s="25"/>
    </row>
    <row r="12" spans="1:28" s="31" customFormat="1" ht="24">
      <c r="A12" s="42" t="s">
        <v>103</v>
      </c>
      <c r="B12" s="43" t="s">
        <v>61</v>
      </c>
      <c r="C12" s="37">
        <f>C13+C18+C23+C25+C29+C33</f>
        <v>31155.9</v>
      </c>
      <c r="D12" s="38" t="s">
        <v>37</v>
      </c>
      <c r="E12" s="37">
        <f>E13+E18+E23+E25+E29+E33</f>
        <v>7826.1</v>
      </c>
      <c r="F12" s="37" t="s">
        <v>37</v>
      </c>
      <c r="G12" s="37" t="s">
        <v>37</v>
      </c>
      <c r="H12" s="37" t="s">
        <v>37</v>
      </c>
      <c r="I12" s="37" t="s">
        <v>37</v>
      </c>
      <c r="J12" s="37" t="s">
        <v>37</v>
      </c>
      <c r="K12" s="37" t="s">
        <v>37</v>
      </c>
      <c r="L12" s="37" t="s">
        <v>37</v>
      </c>
      <c r="M12" s="37" t="s">
        <v>37</v>
      </c>
      <c r="N12" s="37" t="s">
        <v>37</v>
      </c>
      <c r="O12" s="37">
        <f>O13+O18+O23+O25+O29+O33</f>
        <v>6612.2</v>
      </c>
      <c r="P12" s="37" t="s">
        <v>37</v>
      </c>
      <c r="Q12" s="37">
        <f aca="true" t="shared" si="0" ref="Q12:Q39">O12*100/C12</f>
        <v>21.222946536611044</v>
      </c>
      <c r="R12" s="37"/>
      <c r="S12" s="37"/>
      <c r="T12" s="37"/>
      <c r="U12" s="37"/>
      <c r="V12" s="37"/>
      <c r="W12" s="37"/>
      <c r="X12" s="37"/>
      <c r="Y12" s="37">
        <f aca="true" t="shared" si="1" ref="Y12:Y39">O12*100/E12</f>
        <v>84.48908140708654</v>
      </c>
      <c r="Z12" s="28" t="s">
        <v>37</v>
      </c>
      <c r="AA12" s="29" t="s">
        <v>37</v>
      </c>
      <c r="AB12" s="30"/>
    </row>
    <row r="13" spans="1:28" s="31" customFormat="1" ht="12">
      <c r="A13" s="42" t="s">
        <v>33</v>
      </c>
      <c r="B13" s="43" t="s">
        <v>51</v>
      </c>
      <c r="C13" s="37">
        <f>C14</f>
        <v>25610.5</v>
      </c>
      <c r="D13" s="38" t="s">
        <v>37</v>
      </c>
      <c r="E13" s="37">
        <f>E14</f>
        <v>6420</v>
      </c>
      <c r="F13" s="37" t="s">
        <v>37</v>
      </c>
      <c r="G13" s="37" t="s">
        <v>37</v>
      </c>
      <c r="H13" s="37" t="s">
        <v>37</v>
      </c>
      <c r="I13" s="37" t="s">
        <v>37</v>
      </c>
      <c r="J13" s="37" t="s">
        <v>37</v>
      </c>
      <c r="K13" s="37" t="s">
        <v>37</v>
      </c>
      <c r="L13" s="37" t="s">
        <v>37</v>
      </c>
      <c r="M13" s="37" t="s">
        <v>37</v>
      </c>
      <c r="N13" s="37" t="s">
        <v>37</v>
      </c>
      <c r="O13" s="37">
        <f>O14</f>
        <v>5476.8</v>
      </c>
      <c r="P13" s="37" t="s">
        <v>37</v>
      </c>
      <c r="Q13" s="37">
        <f t="shared" si="0"/>
        <v>21.384978817281976</v>
      </c>
      <c r="R13" s="37"/>
      <c r="S13" s="37"/>
      <c r="T13" s="37"/>
      <c r="U13" s="37"/>
      <c r="V13" s="37"/>
      <c r="W13" s="37"/>
      <c r="X13" s="37"/>
      <c r="Y13" s="37">
        <f t="shared" si="1"/>
        <v>85.30841121495327</v>
      </c>
      <c r="Z13" s="28" t="s">
        <v>37</v>
      </c>
      <c r="AA13" s="29" t="s">
        <v>37</v>
      </c>
      <c r="AB13" s="30"/>
    </row>
    <row r="14" spans="1:28" s="31" customFormat="1" ht="16.5" customHeight="1">
      <c r="A14" s="42" t="s">
        <v>1</v>
      </c>
      <c r="B14" s="43" t="s">
        <v>84</v>
      </c>
      <c r="C14" s="37">
        <f>C15+C16+C17</f>
        <v>25610.5</v>
      </c>
      <c r="D14" s="38" t="s">
        <v>37</v>
      </c>
      <c r="E14" s="37">
        <f>E15+E16+E17</f>
        <v>6420</v>
      </c>
      <c r="F14" s="37" t="s">
        <v>37</v>
      </c>
      <c r="G14" s="37" t="s">
        <v>37</v>
      </c>
      <c r="H14" s="37" t="s">
        <v>37</v>
      </c>
      <c r="I14" s="37" t="s">
        <v>37</v>
      </c>
      <c r="J14" s="37" t="s">
        <v>37</v>
      </c>
      <c r="K14" s="37" t="s">
        <v>37</v>
      </c>
      <c r="L14" s="37" t="s">
        <v>37</v>
      </c>
      <c r="M14" s="37" t="s">
        <v>37</v>
      </c>
      <c r="N14" s="37" t="s">
        <v>37</v>
      </c>
      <c r="O14" s="37">
        <f>O15+O16+O17</f>
        <v>5476.8</v>
      </c>
      <c r="P14" s="37" t="s">
        <v>37</v>
      </c>
      <c r="Q14" s="37">
        <f t="shared" si="0"/>
        <v>21.384978817281976</v>
      </c>
      <c r="R14" s="37"/>
      <c r="S14" s="37"/>
      <c r="T14" s="37"/>
      <c r="U14" s="37"/>
      <c r="V14" s="37"/>
      <c r="W14" s="37"/>
      <c r="X14" s="37"/>
      <c r="Y14" s="37">
        <f t="shared" si="1"/>
        <v>85.30841121495327</v>
      </c>
      <c r="Z14" s="28" t="s">
        <v>37</v>
      </c>
      <c r="AA14" s="29" t="s">
        <v>37</v>
      </c>
      <c r="AB14" s="30"/>
    </row>
    <row r="15" spans="1:28" s="26" customFormat="1" ht="96">
      <c r="A15" s="34" t="s">
        <v>125</v>
      </c>
      <c r="B15" s="44" t="s">
        <v>115</v>
      </c>
      <c r="C15" s="45">
        <v>25300</v>
      </c>
      <c r="D15" s="46" t="s">
        <v>37</v>
      </c>
      <c r="E15" s="45">
        <v>6375</v>
      </c>
      <c r="F15" s="45" t="s">
        <v>37</v>
      </c>
      <c r="G15" s="45" t="s">
        <v>37</v>
      </c>
      <c r="H15" s="45" t="s">
        <v>37</v>
      </c>
      <c r="I15" s="45" t="s">
        <v>37</v>
      </c>
      <c r="J15" s="45" t="s">
        <v>37</v>
      </c>
      <c r="K15" s="45" t="s">
        <v>37</v>
      </c>
      <c r="L15" s="45" t="s">
        <v>37</v>
      </c>
      <c r="M15" s="45" t="s">
        <v>37</v>
      </c>
      <c r="N15" s="45" t="s">
        <v>37</v>
      </c>
      <c r="O15" s="45">
        <v>5452.7</v>
      </c>
      <c r="P15" s="45" t="s">
        <v>37</v>
      </c>
      <c r="Q15" s="37">
        <f t="shared" si="0"/>
        <v>21.55217391304348</v>
      </c>
      <c r="R15" s="45"/>
      <c r="S15" s="45"/>
      <c r="T15" s="45"/>
      <c r="U15" s="45"/>
      <c r="V15" s="45"/>
      <c r="W15" s="45"/>
      <c r="X15" s="45"/>
      <c r="Y15" s="37">
        <f t="shared" si="1"/>
        <v>85.53254901960784</v>
      </c>
      <c r="Z15" s="23" t="s">
        <v>37</v>
      </c>
      <c r="AA15" s="24" t="s">
        <v>37</v>
      </c>
      <c r="AB15" s="25"/>
    </row>
    <row r="16" spans="1:28" s="26" customFormat="1" ht="156" customHeight="1">
      <c r="A16" s="34" t="s">
        <v>126</v>
      </c>
      <c r="B16" s="44" t="s">
        <v>96</v>
      </c>
      <c r="C16" s="45">
        <v>175.5</v>
      </c>
      <c r="D16" s="46" t="s">
        <v>37</v>
      </c>
      <c r="E16" s="45">
        <v>45</v>
      </c>
      <c r="F16" s="45" t="s">
        <v>37</v>
      </c>
      <c r="G16" s="45" t="s">
        <v>37</v>
      </c>
      <c r="H16" s="45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5" t="s">
        <v>37</v>
      </c>
      <c r="N16" s="45" t="s">
        <v>37</v>
      </c>
      <c r="O16" s="45">
        <v>24.1</v>
      </c>
      <c r="P16" s="45" t="s">
        <v>37</v>
      </c>
      <c r="Q16" s="37">
        <f t="shared" si="0"/>
        <v>13.732193732193732</v>
      </c>
      <c r="R16" s="45"/>
      <c r="S16" s="45"/>
      <c r="T16" s="45"/>
      <c r="U16" s="45"/>
      <c r="V16" s="45"/>
      <c r="W16" s="45"/>
      <c r="X16" s="45"/>
      <c r="Y16" s="37">
        <f t="shared" si="1"/>
        <v>53.55555555555556</v>
      </c>
      <c r="Z16" s="23" t="s">
        <v>37</v>
      </c>
      <c r="AA16" s="24" t="s">
        <v>37</v>
      </c>
      <c r="AB16" s="25"/>
    </row>
    <row r="17" spans="1:28" s="26" customFormat="1" ht="48.75" customHeight="1">
      <c r="A17" s="34" t="s">
        <v>127</v>
      </c>
      <c r="B17" s="44" t="s">
        <v>5</v>
      </c>
      <c r="C17" s="45">
        <v>135</v>
      </c>
      <c r="D17" s="46" t="s">
        <v>37</v>
      </c>
      <c r="E17" s="45">
        <v>0</v>
      </c>
      <c r="F17" s="45" t="s">
        <v>37</v>
      </c>
      <c r="G17" s="45" t="s">
        <v>37</v>
      </c>
      <c r="H17" s="45" t="s">
        <v>37</v>
      </c>
      <c r="I17" s="45" t="s">
        <v>37</v>
      </c>
      <c r="J17" s="45" t="s">
        <v>37</v>
      </c>
      <c r="K17" s="45" t="s">
        <v>37</v>
      </c>
      <c r="L17" s="45" t="s">
        <v>37</v>
      </c>
      <c r="M17" s="45" t="s">
        <v>37</v>
      </c>
      <c r="N17" s="45" t="s">
        <v>37</v>
      </c>
      <c r="O17" s="45">
        <v>0</v>
      </c>
      <c r="P17" s="45" t="s">
        <v>37</v>
      </c>
      <c r="Q17" s="37">
        <f t="shared" si="0"/>
        <v>0</v>
      </c>
      <c r="R17" s="45"/>
      <c r="S17" s="45"/>
      <c r="T17" s="45"/>
      <c r="U17" s="45"/>
      <c r="V17" s="45"/>
      <c r="W17" s="45"/>
      <c r="X17" s="45"/>
      <c r="Y17" s="37" t="s">
        <v>37</v>
      </c>
      <c r="Z17" s="23" t="s">
        <v>37</v>
      </c>
      <c r="AA17" s="24" t="s">
        <v>37</v>
      </c>
      <c r="AB17" s="25"/>
    </row>
    <row r="18" spans="1:28" s="31" customFormat="1" ht="35.25" customHeight="1">
      <c r="A18" s="42" t="s">
        <v>128</v>
      </c>
      <c r="B18" s="43" t="s">
        <v>59</v>
      </c>
      <c r="C18" s="37">
        <f>C19+C20+C21+C22</f>
        <v>1203.1999999999998</v>
      </c>
      <c r="D18" s="38" t="s">
        <v>37</v>
      </c>
      <c r="E18" s="37">
        <f>E19+E20+E21+E22</f>
        <v>301.3</v>
      </c>
      <c r="F18" s="37" t="s">
        <v>37</v>
      </c>
      <c r="G18" s="37" t="s">
        <v>37</v>
      </c>
      <c r="H18" s="37" t="s">
        <v>37</v>
      </c>
      <c r="I18" s="37" t="s">
        <v>37</v>
      </c>
      <c r="J18" s="37" t="s">
        <v>37</v>
      </c>
      <c r="K18" s="37" t="s">
        <v>37</v>
      </c>
      <c r="L18" s="37" t="s">
        <v>37</v>
      </c>
      <c r="M18" s="37" t="s">
        <v>37</v>
      </c>
      <c r="N18" s="37" t="s">
        <v>37</v>
      </c>
      <c r="O18" s="37">
        <f>O19+O20+O21+O22</f>
        <v>305.7</v>
      </c>
      <c r="P18" s="37" t="s">
        <v>37</v>
      </c>
      <c r="Q18" s="37">
        <f t="shared" si="0"/>
        <v>25.407247340425535</v>
      </c>
      <c r="R18" s="37"/>
      <c r="S18" s="37"/>
      <c r="T18" s="37"/>
      <c r="U18" s="37"/>
      <c r="V18" s="37"/>
      <c r="W18" s="37"/>
      <c r="X18" s="37"/>
      <c r="Y18" s="37">
        <f t="shared" si="1"/>
        <v>101.46033853302356</v>
      </c>
      <c r="Z18" s="28" t="s">
        <v>37</v>
      </c>
      <c r="AA18" s="29" t="s">
        <v>37</v>
      </c>
      <c r="AB18" s="30"/>
    </row>
    <row r="19" spans="1:28" s="26" customFormat="1" ht="96.75" customHeight="1">
      <c r="A19" s="34" t="s">
        <v>69</v>
      </c>
      <c r="B19" s="44" t="s">
        <v>26</v>
      </c>
      <c r="C19" s="45">
        <v>426.9</v>
      </c>
      <c r="D19" s="46" t="s">
        <v>37</v>
      </c>
      <c r="E19" s="45">
        <v>106.8</v>
      </c>
      <c r="F19" s="45" t="s">
        <v>37</v>
      </c>
      <c r="G19" s="45" t="s">
        <v>37</v>
      </c>
      <c r="H19" s="45" t="s">
        <v>37</v>
      </c>
      <c r="I19" s="45" t="s">
        <v>37</v>
      </c>
      <c r="J19" s="45" t="s">
        <v>37</v>
      </c>
      <c r="K19" s="45" t="s">
        <v>37</v>
      </c>
      <c r="L19" s="45" t="s">
        <v>37</v>
      </c>
      <c r="M19" s="45" t="s">
        <v>37</v>
      </c>
      <c r="N19" s="45" t="s">
        <v>37</v>
      </c>
      <c r="O19" s="45">
        <v>113.7</v>
      </c>
      <c r="P19" s="45" t="s">
        <v>37</v>
      </c>
      <c r="Q19" s="37">
        <f t="shared" si="0"/>
        <v>26.63387210119466</v>
      </c>
      <c r="R19" s="45"/>
      <c r="S19" s="45"/>
      <c r="T19" s="45"/>
      <c r="U19" s="45"/>
      <c r="V19" s="45"/>
      <c r="W19" s="45"/>
      <c r="X19" s="45"/>
      <c r="Y19" s="37">
        <f t="shared" si="1"/>
        <v>106.46067415730337</v>
      </c>
      <c r="Z19" s="23" t="s">
        <v>37</v>
      </c>
      <c r="AA19" s="24" t="s">
        <v>37</v>
      </c>
      <c r="AB19" s="25"/>
    </row>
    <row r="20" spans="1:28" s="26" customFormat="1" ht="108.75" customHeight="1">
      <c r="A20" s="34" t="s">
        <v>18</v>
      </c>
      <c r="B20" s="44" t="s">
        <v>8</v>
      </c>
      <c r="C20" s="45">
        <v>6.5</v>
      </c>
      <c r="D20" s="46" t="s">
        <v>37</v>
      </c>
      <c r="E20" s="45">
        <v>1.6</v>
      </c>
      <c r="F20" s="45" t="s">
        <v>37</v>
      </c>
      <c r="G20" s="45" t="s">
        <v>37</v>
      </c>
      <c r="H20" s="45" t="s">
        <v>37</v>
      </c>
      <c r="I20" s="45" t="s">
        <v>37</v>
      </c>
      <c r="J20" s="45" t="s">
        <v>37</v>
      </c>
      <c r="K20" s="45" t="s">
        <v>37</v>
      </c>
      <c r="L20" s="45" t="s">
        <v>37</v>
      </c>
      <c r="M20" s="45" t="s">
        <v>37</v>
      </c>
      <c r="N20" s="45" t="s">
        <v>37</v>
      </c>
      <c r="O20" s="45">
        <v>1.1</v>
      </c>
      <c r="P20" s="45" t="s">
        <v>37</v>
      </c>
      <c r="Q20" s="37">
        <f t="shared" si="0"/>
        <v>16.923076923076927</v>
      </c>
      <c r="R20" s="45"/>
      <c r="S20" s="45"/>
      <c r="T20" s="45"/>
      <c r="U20" s="45"/>
      <c r="V20" s="45"/>
      <c r="W20" s="45"/>
      <c r="X20" s="45"/>
      <c r="Y20" s="37">
        <f t="shared" si="1"/>
        <v>68.75</v>
      </c>
      <c r="Z20" s="23" t="s">
        <v>37</v>
      </c>
      <c r="AA20" s="24" t="s">
        <v>37</v>
      </c>
      <c r="AB20" s="25"/>
    </row>
    <row r="21" spans="1:28" s="26" customFormat="1" ht="98.25" customHeight="1">
      <c r="A21" s="34" t="s">
        <v>76</v>
      </c>
      <c r="B21" s="44" t="s">
        <v>39</v>
      </c>
      <c r="C21" s="45">
        <v>931.8</v>
      </c>
      <c r="D21" s="46" t="s">
        <v>37</v>
      </c>
      <c r="E21" s="45">
        <v>232.9</v>
      </c>
      <c r="F21" s="45" t="s">
        <v>37</v>
      </c>
      <c r="G21" s="45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5" t="s">
        <v>37</v>
      </c>
      <c r="M21" s="45" t="s">
        <v>37</v>
      </c>
      <c r="N21" s="45" t="s">
        <v>37</v>
      </c>
      <c r="O21" s="45">
        <v>211.7</v>
      </c>
      <c r="P21" s="45" t="s">
        <v>37</v>
      </c>
      <c r="Q21" s="37">
        <f t="shared" si="0"/>
        <v>22.71946769693067</v>
      </c>
      <c r="R21" s="45"/>
      <c r="S21" s="45"/>
      <c r="T21" s="45"/>
      <c r="U21" s="45"/>
      <c r="V21" s="45"/>
      <c r="W21" s="45"/>
      <c r="X21" s="45"/>
      <c r="Y21" s="37">
        <f t="shared" si="1"/>
        <v>90.89738085015027</v>
      </c>
      <c r="Z21" s="23" t="s">
        <v>37</v>
      </c>
      <c r="AA21" s="24" t="s">
        <v>37</v>
      </c>
      <c r="AB21" s="25"/>
    </row>
    <row r="22" spans="1:28" s="26" customFormat="1" ht="96">
      <c r="A22" s="34" t="s">
        <v>94</v>
      </c>
      <c r="B22" s="44" t="s">
        <v>19</v>
      </c>
      <c r="C22" s="45">
        <v>-162</v>
      </c>
      <c r="D22" s="46" t="s">
        <v>37</v>
      </c>
      <c r="E22" s="45">
        <v>-40</v>
      </c>
      <c r="F22" s="45" t="s">
        <v>37</v>
      </c>
      <c r="G22" s="45" t="s">
        <v>37</v>
      </c>
      <c r="H22" s="45" t="s">
        <v>37</v>
      </c>
      <c r="I22" s="45" t="s">
        <v>37</v>
      </c>
      <c r="J22" s="45" t="s">
        <v>37</v>
      </c>
      <c r="K22" s="45" t="s">
        <v>37</v>
      </c>
      <c r="L22" s="45" t="s">
        <v>37</v>
      </c>
      <c r="M22" s="45" t="s">
        <v>37</v>
      </c>
      <c r="N22" s="45" t="s">
        <v>37</v>
      </c>
      <c r="O22" s="45">
        <v>-20.8</v>
      </c>
      <c r="P22" s="45" t="s">
        <v>37</v>
      </c>
      <c r="Q22" s="37" t="s">
        <v>37</v>
      </c>
      <c r="R22" s="45"/>
      <c r="S22" s="45"/>
      <c r="T22" s="45"/>
      <c r="U22" s="45"/>
      <c r="V22" s="45"/>
      <c r="W22" s="45"/>
      <c r="X22" s="45"/>
      <c r="Y22" s="37" t="s">
        <v>37</v>
      </c>
      <c r="Z22" s="23" t="s">
        <v>37</v>
      </c>
      <c r="AA22" s="24" t="s">
        <v>37</v>
      </c>
      <c r="AB22" s="25"/>
    </row>
    <row r="23" spans="1:28" s="31" customFormat="1" ht="15" customHeight="1">
      <c r="A23" s="42" t="s">
        <v>20</v>
      </c>
      <c r="B23" s="43" t="s">
        <v>117</v>
      </c>
      <c r="C23" s="37">
        <f>C24</f>
        <v>0</v>
      </c>
      <c r="D23" s="38" t="s">
        <v>37</v>
      </c>
      <c r="E23" s="37">
        <f>E24</f>
        <v>0</v>
      </c>
      <c r="F23" s="37" t="s">
        <v>37</v>
      </c>
      <c r="G23" s="37" t="s">
        <v>37</v>
      </c>
      <c r="H23" s="37" t="s">
        <v>37</v>
      </c>
      <c r="I23" s="37" t="s">
        <v>37</v>
      </c>
      <c r="J23" s="37" t="s">
        <v>37</v>
      </c>
      <c r="K23" s="37" t="s">
        <v>37</v>
      </c>
      <c r="L23" s="37" t="s">
        <v>37</v>
      </c>
      <c r="M23" s="37" t="s">
        <v>37</v>
      </c>
      <c r="N23" s="37" t="s">
        <v>37</v>
      </c>
      <c r="O23" s="37">
        <f>O24</f>
        <v>25.9</v>
      </c>
      <c r="P23" s="37" t="s">
        <v>37</v>
      </c>
      <c r="Q23" s="37" t="s">
        <v>37</v>
      </c>
      <c r="R23" s="37"/>
      <c r="S23" s="37"/>
      <c r="T23" s="37"/>
      <c r="U23" s="37"/>
      <c r="V23" s="37"/>
      <c r="W23" s="37"/>
      <c r="X23" s="37"/>
      <c r="Y23" s="37" t="s">
        <v>37</v>
      </c>
      <c r="Z23" s="28" t="s">
        <v>37</v>
      </c>
      <c r="AA23" s="29" t="s">
        <v>37</v>
      </c>
      <c r="AB23" s="30"/>
    </row>
    <row r="24" spans="1:28" s="26" customFormat="1" ht="24">
      <c r="A24" s="34" t="s">
        <v>93</v>
      </c>
      <c r="B24" s="44" t="s">
        <v>72</v>
      </c>
      <c r="C24" s="45">
        <v>0</v>
      </c>
      <c r="D24" s="46" t="s">
        <v>37</v>
      </c>
      <c r="E24" s="45">
        <v>0</v>
      </c>
      <c r="F24" s="45" t="s">
        <v>37</v>
      </c>
      <c r="G24" s="45" t="s">
        <v>37</v>
      </c>
      <c r="H24" s="45" t="s">
        <v>37</v>
      </c>
      <c r="I24" s="45" t="s">
        <v>37</v>
      </c>
      <c r="J24" s="45" t="s">
        <v>37</v>
      </c>
      <c r="K24" s="45" t="s">
        <v>37</v>
      </c>
      <c r="L24" s="45" t="s">
        <v>37</v>
      </c>
      <c r="M24" s="45" t="s">
        <v>37</v>
      </c>
      <c r="N24" s="45" t="s">
        <v>37</v>
      </c>
      <c r="O24" s="45">
        <v>25.9</v>
      </c>
      <c r="P24" s="45" t="s">
        <v>37</v>
      </c>
      <c r="Q24" s="37" t="s">
        <v>37</v>
      </c>
      <c r="R24" s="45"/>
      <c r="S24" s="45"/>
      <c r="T24" s="45"/>
      <c r="U24" s="45"/>
      <c r="V24" s="45"/>
      <c r="W24" s="45"/>
      <c r="X24" s="45"/>
      <c r="Y24" s="37" t="s">
        <v>37</v>
      </c>
      <c r="Z24" s="23" t="s">
        <v>37</v>
      </c>
      <c r="AA24" s="24" t="s">
        <v>37</v>
      </c>
      <c r="AB24" s="25"/>
    </row>
    <row r="25" spans="1:28" s="31" customFormat="1" ht="12">
      <c r="A25" s="42" t="s">
        <v>56</v>
      </c>
      <c r="B25" s="43" t="s">
        <v>100</v>
      </c>
      <c r="C25" s="37">
        <f>C26+C27+C28</f>
        <v>3380</v>
      </c>
      <c r="D25" s="38" t="s">
        <v>37</v>
      </c>
      <c r="E25" s="37">
        <f>E26+E27+E28</f>
        <v>938</v>
      </c>
      <c r="F25" s="37" t="s">
        <v>37</v>
      </c>
      <c r="G25" s="37" t="s">
        <v>37</v>
      </c>
      <c r="H25" s="37" t="s">
        <v>37</v>
      </c>
      <c r="I25" s="37" t="s">
        <v>37</v>
      </c>
      <c r="J25" s="37" t="s">
        <v>37</v>
      </c>
      <c r="K25" s="37" t="s">
        <v>37</v>
      </c>
      <c r="L25" s="37" t="s">
        <v>37</v>
      </c>
      <c r="M25" s="37" t="s">
        <v>37</v>
      </c>
      <c r="N25" s="37" t="s">
        <v>37</v>
      </c>
      <c r="O25" s="37">
        <f>O26+O27+O28</f>
        <v>759.3</v>
      </c>
      <c r="P25" s="37" t="s">
        <v>37</v>
      </c>
      <c r="Q25" s="37">
        <f t="shared" si="0"/>
        <v>22.464497041420117</v>
      </c>
      <c r="R25" s="37"/>
      <c r="S25" s="37"/>
      <c r="T25" s="37"/>
      <c r="U25" s="37"/>
      <c r="V25" s="37"/>
      <c r="W25" s="37"/>
      <c r="X25" s="37"/>
      <c r="Y25" s="37">
        <f t="shared" si="1"/>
        <v>80.94882729211088</v>
      </c>
      <c r="Z25" s="28" t="s">
        <v>37</v>
      </c>
      <c r="AA25" s="29" t="s">
        <v>37</v>
      </c>
      <c r="AB25" s="30"/>
    </row>
    <row r="26" spans="1:28" s="26" customFormat="1" ht="60.75" customHeight="1">
      <c r="A26" s="34" t="s">
        <v>0</v>
      </c>
      <c r="B26" s="44" t="s">
        <v>119</v>
      </c>
      <c r="C26" s="45">
        <v>430</v>
      </c>
      <c r="D26" s="46" t="s">
        <v>37</v>
      </c>
      <c r="E26" s="45">
        <v>0</v>
      </c>
      <c r="F26" s="45" t="s">
        <v>37</v>
      </c>
      <c r="G26" s="45" t="s">
        <v>37</v>
      </c>
      <c r="H26" s="45" t="s">
        <v>37</v>
      </c>
      <c r="I26" s="45" t="s">
        <v>37</v>
      </c>
      <c r="J26" s="45" t="s">
        <v>37</v>
      </c>
      <c r="K26" s="45" t="s">
        <v>37</v>
      </c>
      <c r="L26" s="45" t="s">
        <v>37</v>
      </c>
      <c r="M26" s="45" t="s">
        <v>37</v>
      </c>
      <c r="N26" s="45" t="s">
        <v>37</v>
      </c>
      <c r="O26" s="45">
        <v>-45.3</v>
      </c>
      <c r="P26" s="45" t="s">
        <v>37</v>
      </c>
      <c r="Q26" s="37">
        <f t="shared" si="0"/>
        <v>-10.534883720930232</v>
      </c>
      <c r="R26" s="45"/>
      <c r="S26" s="45"/>
      <c r="T26" s="45"/>
      <c r="U26" s="45"/>
      <c r="V26" s="45"/>
      <c r="W26" s="45"/>
      <c r="X26" s="45"/>
      <c r="Y26" s="37" t="s">
        <v>37</v>
      </c>
      <c r="Z26" s="23" t="s">
        <v>37</v>
      </c>
      <c r="AA26" s="24" t="s">
        <v>37</v>
      </c>
      <c r="AB26" s="25"/>
    </row>
    <row r="27" spans="1:28" s="26" customFormat="1" ht="48">
      <c r="A27" s="34" t="s">
        <v>38</v>
      </c>
      <c r="B27" s="44" t="s">
        <v>3</v>
      </c>
      <c r="C27" s="45">
        <v>2600</v>
      </c>
      <c r="D27" s="46" t="s">
        <v>37</v>
      </c>
      <c r="E27" s="45">
        <v>938</v>
      </c>
      <c r="F27" s="45" t="s">
        <v>37</v>
      </c>
      <c r="G27" s="45" t="s">
        <v>37</v>
      </c>
      <c r="H27" s="45" t="s">
        <v>37</v>
      </c>
      <c r="I27" s="45" t="s">
        <v>37</v>
      </c>
      <c r="J27" s="45" t="s">
        <v>37</v>
      </c>
      <c r="K27" s="45" t="s">
        <v>37</v>
      </c>
      <c r="L27" s="45" t="s">
        <v>37</v>
      </c>
      <c r="M27" s="45" t="s">
        <v>37</v>
      </c>
      <c r="N27" s="45" t="s">
        <v>37</v>
      </c>
      <c r="O27" s="45">
        <v>786.3</v>
      </c>
      <c r="P27" s="45" t="s">
        <v>37</v>
      </c>
      <c r="Q27" s="37">
        <f t="shared" si="0"/>
        <v>30.24230769230769</v>
      </c>
      <c r="R27" s="45"/>
      <c r="S27" s="45"/>
      <c r="T27" s="45"/>
      <c r="U27" s="45"/>
      <c r="V27" s="45"/>
      <c r="W27" s="45"/>
      <c r="X27" s="45"/>
      <c r="Y27" s="37">
        <f t="shared" si="1"/>
        <v>83.8272921108742</v>
      </c>
      <c r="Z27" s="23" t="s">
        <v>37</v>
      </c>
      <c r="AA27" s="24" t="s">
        <v>37</v>
      </c>
      <c r="AB27" s="25"/>
    </row>
    <row r="28" spans="1:28" s="26" customFormat="1" ht="49.5" customHeight="1">
      <c r="A28" s="34" t="s">
        <v>112</v>
      </c>
      <c r="B28" s="44" t="s">
        <v>35</v>
      </c>
      <c r="C28" s="45">
        <v>350</v>
      </c>
      <c r="D28" s="46" t="s">
        <v>37</v>
      </c>
      <c r="E28" s="45">
        <v>0</v>
      </c>
      <c r="F28" s="45" t="s">
        <v>37</v>
      </c>
      <c r="G28" s="45" t="s">
        <v>37</v>
      </c>
      <c r="H28" s="45" t="s">
        <v>37</v>
      </c>
      <c r="I28" s="45" t="s">
        <v>37</v>
      </c>
      <c r="J28" s="45" t="s">
        <v>37</v>
      </c>
      <c r="K28" s="45" t="s">
        <v>37</v>
      </c>
      <c r="L28" s="45" t="s">
        <v>37</v>
      </c>
      <c r="M28" s="45" t="s">
        <v>37</v>
      </c>
      <c r="N28" s="45" t="s">
        <v>37</v>
      </c>
      <c r="O28" s="45">
        <v>18.3</v>
      </c>
      <c r="P28" s="45" t="s">
        <v>37</v>
      </c>
      <c r="Q28" s="37">
        <f t="shared" si="0"/>
        <v>5.228571428571429</v>
      </c>
      <c r="R28" s="45"/>
      <c r="S28" s="45"/>
      <c r="T28" s="45"/>
      <c r="U28" s="45"/>
      <c r="V28" s="45"/>
      <c r="W28" s="45"/>
      <c r="X28" s="45"/>
      <c r="Y28" s="37" t="s">
        <v>37</v>
      </c>
      <c r="Z28" s="23" t="s">
        <v>37</v>
      </c>
      <c r="AA28" s="24" t="s">
        <v>37</v>
      </c>
      <c r="AB28" s="25"/>
    </row>
    <row r="29" spans="1:28" s="31" customFormat="1" ht="61.5" customHeight="1">
      <c r="A29" s="42" t="s">
        <v>40</v>
      </c>
      <c r="B29" s="43" t="s">
        <v>27</v>
      </c>
      <c r="C29" s="37">
        <f>C30+C31+C32</f>
        <v>757.2</v>
      </c>
      <c r="D29" s="38" t="s">
        <v>37</v>
      </c>
      <c r="E29" s="37">
        <f>E30+E31+E32</f>
        <v>166.8</v>
      </c>
      <c r="F29" s="37" t="s">
        <v>37</v>
      </c>
      <c r="G29" s="37" t="s">
        <v>37</v>
      </c>
      <c r="H29" s="37" t="s">
        <v>37</v>
      </c>
      <c r="I29" s="37" t="s">
        <v>37</v>
      </c>
      <c r="J29" s="37" t="s">
        <v>37</v>
      </c>
      <c r="K29" s="37" t="s">
        <v>37</v>
      </c>
      <c r="L29" s="37" t="s">
        <v>37</v>
      </c>
      <c r="M29" s="37" t="s">
        <v>37</v>
      </c>
      <c r="N29" s="37" t="s">
        <v>37</v>
      </c>
      <c r="O29" s="37">
        <f>O30+O31+O32</f>
        <v>44.5</v>
      </c>
      <c r="P29" s="37" t="s">
        <v>37</v>
      </c>
      <c r="Q29" s="37">
        <f t="shared" si="0"/>
        <v>5.876914949815108</v>
      </c>
      <c r="R29" s="37"/>
      <c r="S29" s="37"/>
      <c r="T29" s="37"/>
      <c r="U29" s="37"/>
      <c r="V29" s="37"/>
      <c r="W29" s="37"/>
      <c r="X29" s="37"/>
      <c r="Y29" s="37">
        <f t="shared" si="1"/>
        <v>26.678657074340524</v>
      </c>
      <c r="Z29" s="28" t="s">
        <v>37</v>
      </c>
      <c r="AA29" s="29" t="s">
        <v>37</v>
      </c>
      <c r="AB29" s="30"/>
    </row>
    <row r="30" spans="1:28" s="26" customFormat="1" ht="120.75" customHeight="1">
      <c r="A30" s="34" t="s">
        <v>15</v>
      </c>
      <c r="B30" s="44" t="s">
        <v>82</v>
      </c>
      <c r="C30" s="45">
        <v>496.1</v>
      </c>
      <c r="D30" s="46" t="s">
        <v>37</v>
      </c>
      <c r="E30" s="45">
        <v>124</v>
      </c>
      <c r="F30" s="45" t="s">
        <v>37</v>
      </c>
      <c r="G30" s="45" t="s">
        <v>37</v>
      </c>
      <c r="H30" s="45" t="s">
        <v>37</v>
      </c>
      <c r="I30" s="45" t="s">
        <v>37</v>
      </c>
      <c r="J30" s="45" t="s">
        <v>37</v>
      </c>
      <c r="K30" s="45" t="s">
        <v>37</v>
      </c>
      <c r="L30" s="45" t="s">
        <v>37</v>
      </c>
      <c r="M30" s="45" t="s">
        <v>37</v>
      </c>
      <c r="N30" s="45" t="s">
        <v>37</v>
      </c>
      <c r="O30" s="45">
        <v>44.5</v>
      </c>
      <c r="P30" s="45" t="s">
        <v>37</v>
      </c>
      <c r="Q30" s="37">
        <f t="shared" si="0"/>
        <v>8.969965732715178</v>
      </c>
      <c r="R30" s="45"/>
      <c r="S30" s="45"/>
      <c r="T30" s="45"/>
      <c r="U30" s="45"/>
      <c r="V30" s="45"/>
      <c r="W30" s="45"/>
      <c r="X30" s="45"/>
      <c r="Y30" s="37">
        <f t="shared" si="1"/>
        <v>35.88709677419355</v>
      </c>
      <c r="Z30" s="23" t="s">
        <v>37</v>
      </c>
      <c r="AA30" s="24" t="s">
        <v>37</v>
      </c>
      <c r="AB30" s="25"/>
    </row>
    <row r="31" spans="1:28" s="26" customFormat="1" ht="48">
      <c r="A31" s="34" t="s">
        <v>62</v>
      </c>
      <c r="B31" s="44" t="s">
        <v>9</v>
      </c>
      <c r="C31" s="45">
        <v>171.1</v>
      </c>
      <c r="D31" s="46" t="s">
        <v>37</v>
      </c>
      <c r="E31" s="45">
        <v>42.8</v>
      </c>
      <c r="F31" s="45" t="s">
        <v>37</v>
      </c>
      <c r="G31" s="45" t="s">
        <v>37</v>
      </c>
      <c r="H31" s="45" t="s">
        <v>37</v>
      </c>
      <c r="I31" s="45" t="s">
        <v>37</v>
      </c>
      <c r="J31" s="45" t="s">
        <v>37</v>
      </c>
      <c r="K31" s="45" t="s">
        <v>37</v>
      </c>
      <c r="L31" s="45" t="s">
        <v>37</v>
      </c>
      <c r="M31" s="45" t="s">
        <v>37</v>
      </c>
      <c r="N31" s="45" t="s">
        <v>37</v>
      </c>
      <c r="O31" s="45">
        <v>0</v>
      </c>
      <c r="P31" s="45" t="s">
        <v>37</v>
      </c>
      <c r="Q31" s="37">
        <f t="shared" si="0"/>
        <v>0</v>
      </c>
      <c r="R31" s="45"/>
      <c r="S31" s="45"/>
      <c r="T31" s="45"/>
      <c r="U31" s="45"/>
      <c r="V31" s="45"/>
      <c r="W31" s="45"/>
      <c r="X31" s="45"/>
      <c r="Y31" s="37">
        <f t="shared" si="1"/>
        <v>0</v>
      </c>
      <c r="Z31" s="23" t="s">
        <v>37</v>
      </c>
      <c r="AA31" s="24" t="s">
        <v>37</v>
      </c>
      <c r="AB31" s="25"/>
    </row>
    <row r="32" spans="1:28" s="26" customFormat="1" ht="120.75" customHeight="1">
      <c r="A32" s="34" t="s">
        <v>7</v>
      </c>
      <c r="B32" s="44" t="s">
        <v>23</v>
      </c>
      <c r="C32" s="45">
        <v>90</v>
      </c>
      <c r="D32" s="46" t="s">
        <v>37</v>
      </c>
      <c r="E32" s="45">
        <v>0</v>
      </c>
      <c r="F32" s="45" t="s">
        <v>37</v>
      </c>
      <c r="G32" s="45" t="s">
        <v>37</v>
      </c>
      <c r="H32" s="45" t="s">
        <v>37</v>
      </c>
      <c r="I32" s="45" t="s">
        <v>37</v>
      </c>
      <c r="J32" s="45" t="s">
        <v>37</v>
      </c>
      <c r="K32" s="45" t="s">
        <v>37</v>
      </c>
      <c r="L32" s="45" t="s">
        <v>37</v>
      </c>
      <c r="M32" s="45" t="s">
        <v>37</v>
      </c>
      <c r="N32" s="45" t="s">
        <v>37</v>
      </c>
      <c r="O32" s="45">
        <v>0</v>
      </c>
      <c r="P32" s="45" t="s">
        <v>37</v>
      </c>
      <c r="Q32" s="37">
        <f t="shared" si="0"/>
        <v>0</v>
      </c>
      <c r="R32" s="45"/>
      <c r="S32" s="45"/>
      <c r="T32" s="45"/>
      <c r="U32" s="45"/>
      <c r="V32" s="45"/>
      <c r="W32" s="45"/>
      <c r="X32" s="45"/>
      <c r="Y32" s="37" t="s">
        <v>37</v>
      </c>
      <c r="Z32" s="23" t="s">
        <v>37</v>
      </c>
      <c r="AA32" s="24" t="s">
        <v>37</v>
      </c>
      <c r="AB32" s="25"/>
    </row>
    <row r="33" spans="1:28" s="31" customFormat="1" ht="36">
      <c r="A33" s="42" t="s">
        <v>90</v>
      </c>
      <c r="B33" s="43" t="s">
        <v>24</v>
      </c>
      <c r="C33" s="37">
        <f>C34+C35</f>
        <v>205</v>
      </c>
      <c r="D33" s="38" t="s">
        <v>37</v>
      </c>
      <c r="E33" s="37">
        <f>E34+E35</f>
        <v>0</v>
      </c>
      <c r="F33" s="37" t="s">
        <v>37</v>
      </c>
      <c r="G33" s="37" t="s">
        <v>37</v>
      </c>
      <c r="H33" s="37" t="s">
        <v>37</v>
      </c>
      <c r="I33" s="37" t="s">
        <v>37</v>
      </c>
      <c r="J33" s="37" t="s">
        <v>37</v>
      </c>
      <c r="K33" s="37" t="s">
        <v>37</v>
      </c>
      <c r="L33" s="37" t="s">
        <v>37</v>
      </c>
      <c r="M33" s="37" t="s">
        <v>37</v>
      </c>
      <c r="N33" s="37" t="s">
        <v>37</v>
      </c>
      <c r="O33" s="37">
        <f>O34+O35</f>
        <v>0</v>
      </c>
      <c r="P33" s="37" t="s">
        <v>37</v>
      </c>
      <c r="Q33" s="37">
        <f t="shared" si="0"/>
        <v>0</v>
      </c>
      <c r="R33" s="37"/>
      <c r="S33" s="37"/>
      <c r="T33" s="37"/>
      <c r="U33" s="37"/>
      <c r="V33" s="37"/>
      <c r="W33" s="37"/>
      <c r="X33" s="37"/>
      <c r="Y33" s="37" t="s">
        <v>37</v>
      </c>
      <c r="Z33" s="28" t="s">
        <v>37</v>
      </c>
      <c r="AA33" s="29" t="s">
        <v>37</v>
      </c>
      <c r="AB33" s="30"/>
    </row>
    <row r="34" spans="1:28" s="26" customFormat="1" ht="132" customHeight="1">
      <c r="A34" s="34" t="s">
        <v>52</v>
      </c>
      <c r="B34" s="44" t="s">
        <v>73</v>
      </c>
      <c r="C34" s="45">
        <v>200</v>
      </c>
      <c r="D34" s="46" t="s">
        <v>37</v>
      </c>
      <c r="E34" s="45">
        <v>0</v>
      </c>
      <c r="F34" s="45" t="s">
        <v>37</v>
      </c>
      <c r="G34" s="45" t="s">
        <v>37</v>
      </c>
      <c r="H34" s="45" t="s">
        <v>37</v>
      </c>
      <c r="I34" s="45" t="s">
        <v>37</v>
      </c>
      <c r="J34" s="45" t="s">
        <v>37</v>
      </c>
      <c r="K34" s="45" t="s">
        <v>37</v>
      </c>
      <c r="L34" s="45" t="s">
        <v>37</v>
      </c>
      <c r="M34" s="45" t="s">
        <v>37</v>
      </c>
      <c r="N34" s="45" t="s">
        <v>37</v>
      </c>
      <c r="O34" s="45">
        <v>0</v>
      </c>
      <c r="P34" s="45" t="s">
        <v>37</v>
      </c>
      <c r="Q34" s="37">
        <f t="shared" si="0"/>
        <v>0</v>
      </c>
      <c r="R34" s="45"/>
      <c r="S34" s="45"/>
      <c r="T34" s="45"/>
      <c r="U34" s="45"/>
      <c r="V34" s="45"/>
      <c r="W34" s="45"/>
      <c r="X34" s="45"/>
      <c r="Y34" s="37" t="s">
        <v>37</v>
      </c>
      <c r="Z34" s="23" t="s">
        <v>37</v>
      </c>
      <c r="AA34" s="24" t="s">
        <v>37</v>
      </c>
      <c r="AB34" s="25"/>
    </row>
    <row r="35" spans="1:28" s="26" customFormat="1" ht="73.5" customHeight="1">
      <c r="A35" s="34" t="s">
        <v>106</v>
      </c>
      <c r="B35" s="44" t="s">
        <v>109</v>
      </c>
      <c r="C35" s="45">
        <v>5</v>
      </c>
      <c r="D35" s="46" t="s">
        <v>37</v>
      </c>
      <c r="E35" s="45">
        <v>0</v>
      </c>
      <c r="F35" s="45" t="s">
        <v>37</v>
      </c>
      <c r="G35" s="45" t="s">
        <v>37</v>
      </c>
      <c r="H35" s="45" t="s">
        <v>37</v>
      </c>
      <c r="I35" s="45" t="s">
        <v>37</v>
      </c>
      <c r="J35" s="45" t="s">
        <v>37</v>
      </c>
      <c r="K35" s="45" t="s">
        <v>37</v>
      </c>
      <c r="L35" s="45" t="s">
        <v>37</v>
      </c>
      <c r="M35" s="45" t="s">
        <v>37</v>
      </c>
      <c r="N35" s="45" t="s">
        <v>37</v>
      </c>
      <c r="O35" s="45">
        <v>0</v>
      </c>
      <c r="P35" s="45" t="s">
        <v>37</v>
      </c>
      <c r="Q35" s="37">
        <f t="shared" si="0"/>
        <v>0</v>
      </c>
      <c r="R35" s="45"/>
      <c r="S35" s="45"/>
      <c r="T35" s="45"/>
      <c r="U35" s="45"/>
      <c r="V35" s="45"/>
      <c r="W35" s="45"/>
      <c r="X35" s="45"/>
      <c r="Y35" s="37" t="s">
        <v>37</v>
      </c>
      <c r="Z35" s="23" t="s">
        <v>37</v>
      </c>
      <c r="AA35" s="24" t="s">
        <v>37</v>
      </c>
      <c r="AB35" s="25"/>
    </row>
    <row r="36" spans="1:28" s="31" customFormat="1" ht="18" customHeight="1">
      <c r="A36" s="42" t="s">
        <v>70</v>
      </c>
      <c r="B36" s="43" t="s">
        <v>43</v>
      </c>
      <c r="C36" s="37">
        <f>C37+C43</f>
        <v>10573.9</v>
      </c>
      <c r="D36" s="38" t="s">
        <v>37</v>
      </c>
      <c r="E36" s="37">
        <f>E37+E43</f>
        <v>2292.7999999999997</v>
      </c>
      <c r="F36" s="37" t="s">
        <v>37</v>
      </c>
      <c r="G36" s="37" t="s">
        <v>37</v>
      </c>
      <c r="H36" s="37" t="s">
        <v>37</v>
      </c>
      <c r="I36" s="37" t="s">
        <v>37</v>
      </c>
      <c r="J36" s="37" t="s">
        <v>37</v>
      </c>
      <c r="K36" s="37" t="s">
        <v>37</v>
      </c>
      <c r="L36" s="37" t="s">
        <v>37</v>
      </c>
      <c r="M36" s="37" t="s">
        <v>37</v>
      </c>
      <c r="N36" s="37" t="s">
        <v>37</v>
      </c>
      <c r="O36" s="37">
        <f>O37+O43</f>
        <v>2280.2</v>
      </c>
      <c r="P36" s="37" t="s">
        <v>37</v>
      </c>
      <c r="Q36" s="37">
        <f t="shared" si="0"/>
        <v>21.56441804821305</v>
      </c>
      <c r="R36" s="37"/>
      <c r="S36" s="37"/>
      <c r="T36" s="37"/>
      <c r="U36" s="37"/>
      <c r="V36" s="37"/>
      <c r="W36" s="37"/>
      <c r="X36" s="37"/>
      <c r="Y36" s="37">
        <f t="shared" si="1"/>
        <v>99.45045359385904</v>
      </c>
      <c r="Z36" s="28" t="s">
        <v>37</v>
      </c>
      <c r="AA36" s="29" t="s">
        <v>37</v>
      </c>
      <c r="AB36" s="30"/>
    </row>
    <row r="37" spans="1:28" s="31" customFormat="1" ht="37.5" customHeight="1">
      <c r="A37" s="42" t="s">
        <v>152</v>
      </c>
      <c r="B37" s="43" t="s">
        <v>95</v>
      </c>
      <c r="C37" s="37">
        <f>C38+C40</f>
        <v>10573.9</v>
      </c>
      <c r="D37" s="38" t="s">
        <v>37</v>
      </c>
      <c r="E37" s="37">
        <f>E38+E40</f>
        <v>2292.7999999999997</v>
      </c>
      <c r="F37" s="37" t="s">
        <v>37</v>
      </c>
      <c r="G37" s="37" t="s">
        <v>37</v>
      </c>
      <c r="H37" s="37" t="s">
        <v>37</v>
      </c>
      <c r="I37" s="37" t="s">
        <v>37</v>
      </c>
      <c r="J37" s="37" t="s">
        <v>37</v>
      </c>
      <c r="K37" s="37" t="s">
        <v>37</v>
      </c>
      <c r="L37" s="37" t="s">
        <v>37</v>
      </c>
      <c r="M37" s="37" t="s">
        <v>37</v>
      </c>
      <c r="N37" s="37" t="s">
        <v>37</v>
      </c>
      <c r="O37" s="37">
        <f>O38+O40</f>
        <v>2292.7999999999997</v>
      </c>
      <c r="P37" s="37" t="s">
        <v>37</v>
      </c>
      <c r="Q37" s="37">
        <f t="shared" si="0"/>
        <v>21.683579379415352</v>
      </c>
      <c r="R37" s="37"/>
      <c r="S37" s="37"/>
      <c r="T37" s="37"/>
      <c r="U37" s="37"/>
      <c r="V37" s="37"/>
      <c r="W37" s="37"/>
      <c r="X37" s="37"/>
      <c r="Y37" s="37">
        <f t="shared" si="1"/>
        <v>100</v>
      </c>
      <c r="Z37" s="28" t="s">
        <v>37</v>
      </c>
      <c r="AA37" s="29" t="s">
        <v>37</v>
      </c>
      <c r="AB37" s="30"/>
    </row>
    <row r="38" spans="1:28" s="31" customFormat="1" ht="24">
      <c r="A38" s="42" t="s">
        <v>79</v>
      </c>
      <c r="B38" s="43" t="s">
        <v>41</v>
      </c>
      <c r="C38" s="37">
        <f>C39</f>
        <v>9032.3</v>
      </c>
      <c r="D38" s="38" t="s">
        <v>37</v>
      </c>
      <c r="E38" s="37">
        <f>E39</f>
        <v>2258.1</v>
      </c>
      <c r="F38" s="37" t="s">
        <v>37</v>
      </c>
      <c r="G38" s="37" t="s">
        <v>37</v>
      </c>
      <c r="H38" s="37" t="s">
        <v>37</v>
      </c>
      <c r="I38" s="37" t="s">
        <v>37</v>
      </c>
      <c r="J38" s="37" t="s">
        <v>37</v>
      </c>
      <c r="K38" s="37" t="s">
        <v>37</v>
      </c>
      <c r="L38" s="37" t="s">
        <v>37</v>
      </c>
      <c r="M38" s="37" t="s">
        <v>37</v>
      </c>
      <c r="N38" s="37" t="s">
        <v>37</v>
      </c>
      <c r="O38" s="37">
        <f>O39</f>
        <v>2258.1</v>
      </c>
      <c r="P38" s="37" t="s">
        <v>37</v>
      </c>
      <c r="Q38" s="37">
        <f t="shared" si="0"/>
        <v>25.000276784429218</v>
      </c>
      <c r="R38" s="37"/>
      <c r="S38" s="37"/>
      <c r="T38" s="37"/>
      <c r="U38" s="37"/>
      <c r="V38" s="37"/>
      <c r="W38" s="37"/>
      <c r="X38" s="37"/>
      <c r="Y38" s="37">
        <f t="shared" si="1"/>
        <v>100</v>
      </c>
      <c r="Z38" s="28" t="s">
        <v>37</v>
      </c>
      <c r="AA38" s="29" t="s">
        <v>37</v>
      </c>
      <c r="AB38" s="30"/>
    </row>
    <row r="39" spans="1:28" s="26" customFormat="1" ht="36">
      <c r="A39" s="34" t="s">
        <v>85</v>
      </c>
      <c r="B39" s="44" t="s">
        <v>111</v>
      </c>
      <c r="C39" s="45">
        <v>9032.3</v>
      </c>
      <c r="D39" s="46" t="s">
        <v>37</v>
      </c>
      <c r="E39" s="45">
        <v>2258.1</v>
      </c>
      <c r="F39" s="45" t="s">
        <v>37</v>
      </c>
      <c r="G39" s="45" t="s">
        <v>37</v>
      </c>
      <c r="H39" s="45" t="s">
        <v>37</v>
      </c>
      <c r="I39" s="45" t="s">
        <v>37</v>
      </c>
      <c r="J39" s="45" t="s">
        <v>37</v>
      </c>
      <c r="K39" s="45" t="s">
        <v>37</v>
      </c>
      <c r="L39" s="45" t="s">
        <v>37</v>
      </c>
      <c r="M39" s="45" t="s">
        <v>37</v>
      </c>
      <c r="N39" s="45" t="s">
        <v>37</v>
      </c>
      <c r="O39" s="45">
        <v>2258.1</v>
      </c>
      <c r="P39" s="45" t="s">
        <v>37</v>
      </c>
      <c r="Q39" s="45">
        <f t="shared" si="0"/>
        <v>25.000276784429218</v>
      </c>
      <c r="R39" s="45"/>
      <c r="S39" s="45"/>
      <c r="T39" s="45"/>
      <c r="U39" s="45"/>
      <c r="V39" s="45"/>
      <c r="W39" s="45"/>
      <c r="X39" s="45"/>
      <c r="Y39" s="45">
        <f t="shared" si="1"/>
        <v>100</v>
      </c>
      <c r="Z39" s="23" t="s">
        <v>37</v>
      </c>
      <c r="AA39" s="24" t="s">
        <v>37</v>
      </c>
      <c r="AB39" s="25"/>
    </row>
    <row r="40" spans="1:28" s="31" customFormat="1" ht="36">
      <c r="A40" s="74" t="s">
        <v>159</v>
      </c>
      <c r="B40" s="43" t="s">
        <v>158</v>
      </c>
      <c r="C40" s="37">
        <f>C41+C42</f>
        <v>1541.6000000000001</v>
      </c>
      <c r="D40" s="38" t="s">
        <v>37</v>
      </c>
      <c r="E40" s="37">
        <f>E41+E42</f>
        <v>34.7</v>
      </c>
      <c r="F40" s="37" t="s">
        <v>37</v>
      </c>
      <c r="G40" s="37" t="s">
        <v>37</v>
      </c>
      <c r="H40" s="37" t="s">
        <v>37</v>
      </c>
      <c r="I40" s="37" t="s">
        <v>37</v>
      </c>
      <c r="J40" s="37" t="s">
        <v>37</v>
      </c>
      <c r="K40" s="37" t="s">
        <v>37</v>
      </c>
      <c r="L40" s="37" t="s">
        <v>37</v>
      </c>
      <c r="M40" s="37" t="s">
        <v>37</v>
      </c>
      <c r="N40" s="37" t="s">
        <v>37</v>
      </c>
      <c r="O40" s="37">
        <f>O41+O42</f>
        <v>34.7</v>
      </c>
      <c r="P40" s="37" t="s">
        <v>37</v>
      </c>
      <c r="Q40" s="37">
        <f>O40*100/C40</f>
        <v>2.2509081473793464</v>
      </c>
      <c r="R40" s="45"/>
      <c r="S40" s="45"/>
      <c r="T40" s="45"/>
      <c r="U40" s="45"/>
      <c r="V40" s="45"/>
      <c r="W40" s="45"/>
      <c r="X40" s="45"/>
      <c r="Y40" s="37">
        <f>O40*100/E40</f>
        <v>100</v>
      </c>
      <c r="Z40" s="28" t="s">
        <v>37</v>
      </c>
      <c r="AA40" s="29" t="s">
        <v>37</v>
      </c>
      <c r="AB40" s="30"/>
    </row>
    <row r="41" spans="1:28" s="26" customFormat="1" ht="48">
      <c r="A41" s="34" t="s">
        <v>160</v>
      </c>
      <c r="B41" s="44" t="s">
        <v>161</v>
      </c>
      <c r="C41" s="45">
        <v>1402.9</v>
      </c>
      <c r="D41" s="46" t="s">
        <v>37</v>
      </c>
      <c r="E41" s="45">
        <v>0</v>
      </c>
      <c r="F41" s="45" t="s">
        <v>37</v>
      </c>
      <c r="G41" s="45" t="s">
        <v>37</v>
      </c>
      <c r="H41" s="45" t="s">
        <v>37</v>
      </c>
      <c r="I41" s="45" t="s">
        <v>37</v>
      </c>
      <c r="J41" s="45" t="s">
        <v>37</v>
      </c>
      <c r="K41" s="45" t="s">
        <v>37</v>
      </c>
      <c r="L41" s="45" t="s">
        <v>37</v>
      </c>
      <c r="M41" s="45" t="s">
        <v>37</v>
      </c>
      <c r="N41" s="45" t="s">
        <v>37</v>
      </c>
      <c r="O41" s="45">
        <v>0</v>
      </c>
      <c r="P41" s="45" t="s">
        <v>37</v>
      </c>
      <c r="Q41" s="45">
        <f>O41*100/C41</f>
        <v>0</v>
      </c>
      <c r="R41" s="45"/>
      <c r="S41" s="45"/>
      <c r="T41" s="45"/>
      <c r="U41" s="45"/>
      <c r="V41" s="45"/>
      <c r="W41" s="45"/>
      <c r="X41" s="45"/>
      <c r="Y41" s="45" t="s">
        <v>37</v>
      </c>
      <c r="Z41" s="23" t="s">
        <v>37</v>
      </c>
      <c r="AA41" s="24" t="s">
        <v>37</v>
      </c>
      <c r="AB41" s="25"/>
    </row>
    <row r="42" spans="1:28" s="26" customFormat="1" ht="61.5" customHeight="1">
      <c r="A42" s="34" t="s">
        <v>162</v>
      </c>
      <c r="B42" s="44" t="s">
        <v>163</v>
      </c>
      <c r="C42" s="45">
        <v>138.7</v>
      </c>
      <c r="D42" s="46" t="s">
        <v>37</v>
      </c>
      <c r="E42" s="45">
        <v>34.7</v>
      </c>
      <c r="F42" s="45" t="s">
        <v>37</v>
      </c>
      <c r="G42" s="45" t="s">
        <v>37</v>
      </c>
      <c r="H42" s="45" t="s">
        <v>37</v>
      </c>
      <c r="I42" s="45" t="s">
        <v>37</v>
      </c>
      <c r="J42" s="45" t="s">
        <v>37</v>
      </c>
      <c r="K42" s="45" t="s">
        <v>37</v>
      </c>
      <c r="L42" s="45" t="s">
        <v>37</v>
      </c>
      <c r="M42" s="45" t="s">
        <v>37</v>
      </c>
      <c r="N42" s="45" t="s">
        <v>37</v>
      </c>
      <c r="O42" s="45">
        <v>34.7</v>
      </c>
      <c r="P42" s="45" t="s">
        <v>37</v>
      </c>
      <c r="Q42" s="45">
        <f>O42*100/C42</f>
        <v>25.018024513338144</v>
      </c>
      <c r="R42" s="45"/>
      <c r="S42" s="45"/>
      <c r="T42" s="45"/>
      <c r="U42" s="45"/>
      <c r="V42" s="45"/>
      <c r="W42" s="45"/>
      <c r="X42" s="45"/>
      <c r="Y42" s="45">
        <f>O42*100/E42</f>
        <v>100</v>
      </c>
      <c r="Z42" s="23" t="s">
        <v>37</v>
      </c>
      <c r="AA42" s="24" t="s">
        <v>37</v>
      </c>
      <c r="AB42" s="25"/>
    </row>
    <row r="43" spans="1:28" s="31" customFormat="1" ht="60.75" customHeight="1">
      <c r="A43" s="42" t="s">
        <v>118</v>
      </c>
      <c r="B43" s="43" t="s">
        <v>55</v>
      </c>
      <c r="C43" s="37">
        <f>C44</f>
        <v>0</v>
      </c>
      <c r="D43" s="38" t="s">
        <v>37</v>
      </c>
      <c r="E43" s="37">
        <f>E44</f>
        <v>0</v>
      </c>
      <c r="F43" s="37" t="s">
        <v>37</v>
      </c>
      <c r="G43" s="37" t="s">
        <v>37</v>
      </c>
      <c r="H43" s="37" t="s">
        <v>37</v>
      </c>
      <c r="I43" s="37" t="s">
        <v>37</v>
      </c>
      <c r="J43" s="37" t="s">
        <v>37</v>
      </c>
      <c r="K43" s="37" t="s">
        <v>37</v>
      </c>
      <c r="L43" s="37" t="s">
        <v>37</v>
      </c>
      <c r="M43" s="37" t="s">
        <v>37</v>
      </c>
      <c r="N43" s="37" t="s">
        <v>37</v>
      </c>
      <c r="O43" s="37">
        <f>O44</f>
        <v>-12.6</v>
      </c>
      <c r="P43" s="37" t="s">
        <v>37</v>
      </c>
      <c r="Q43" s="37" t="s">
        <v>37</v>
      </c>
      <c r="R43" s="37"/>
      <c r="S43" s="37"/>
      <c r="T43" s="37"/>
      <c r="U43" s="37"/>
      <c r="V43" s="37"/>
      <c r="W43" s="37"/>
      <c r="X43" s="37"/>
      <c r="Y43" s="37" t="s">
        <v>37</v>
      </c>
      <c r="Z43" s="28" t="s">
        <v>37</v>
      </c>
      <c r="AA43" s="29" t="s">
        <v>37</v>
      </c>
      <c r="AB43" s="30"/>
    </row>
    <row r="44" spans="1:28" s="26" customFormat="1" ht="62.25" customHeight="1" thickBot="1">
      <c r="A44" s="34" t="s">
        <v>88</v>
      </c>
      <c r="B44" s="44" t="s">
        <v>107</v>
      </c>
      <c r="C44" s="45">
        <v>0</v>
      </c>
      <c r="D44" s="46" t="s">
        <v>37</v>
      </c>
      <c r="E44" s="45">
        <v>0</v>
      </c>
      <c r="F44" s="45" t="s">
        <v>37</v>
      </c>
      <c r="G44" s="45" t="s">
        <v>37</v>
      </c>
      <c r="H44" s="45" t="s">
        <v>37</v>
      </c>
      <c r="I44" s="45" t="s">
        <v>37</v>
      </c>
      <c r="J44" s="45" t="s">
        <v>37</v>
      </c>
      <c r="K44" s="45" t="s">
        <v>37</v>
      </c>
      <c r="L44" s="45" t="s">
        <v>37</v>
      </c>
      <c r="M44" s="45" t="s">
        <v>37</v>
      </c>
      <c r="N44" s="45" t="s">
        <v>37</v>
      </c>
      <c r="O44" s="45">
        <v>-12.6</v>
      </c>
      <c r="P44" s="45" t="s">
        <v>37</v>
      </c>
      <c r="Q44" s="45" t="s">
        <v>37</v>
      </c>
      <c r="R44" s="45"/>
      <c r="S44" s="45"/>
      <c r="T44" s="45"/>
      <c r="U44" s="45"/>
      <c r="V44" s="45"/>
      <c r="W44" s="45"/>
      <c r="X44" s="45"/>
      <c r="Y44" s="45" t="s">
        <v>37</v>
      </c>
      <c r="Z44" s="23" t="s">
        <v>37</v>
      </c>
      <c r="AA44" s="24" t="s">
        <v>37</v>
      </c>
      <c r="AB44" s="25"/>
    </row>
    <row r="45" spans="1:28" ht="13.5" customHeight="1">
      <c r="A45" s="1"/>
      <c r="B45" s="13"/>
      <c r="C45" s="6"/>
      <c r="D45" s="6" t="s">
        <v>89</v>
      </c>
      <c r="E45" s="6"/>
      <c r="F45" s="6" t="s">
        <v>89</v>
      </c>
      <c r="G45" s="6" t="s">
        <v>89</v>
      </c>
      <c r="H45" s="6" t="s">
        <v>89</v>
      </c>
      <c r="I45" s="6" t="s">
        <v>89</v>
      </c>
      <c r="J45" s="6" t="s">
        <v>89</v>
      </c>
      <c r="K45" s="6" t="s">
        <v>89</v>
      </c>
      <c r="L45" s="6" t="s">
        <v>89</v>
      </c>
      <c r="M45" s="6" t="s">
        <v>89</v>
      </c>
      <c r="N45" s="6" t="s">
        <v>89</v>
      </c>
      <c r="O45" s="6"/>
      <c r="P45" s="6" t="s">
        <v>89</v>
      </c>
      <c r="Q45" s="6"/>
      <c r="R45" s="6" t="s">
        <v>89</v>
      </c>
      <c r="S45" s="6" t="s">
        <v>89</v>
      </c>
      <c r="T45" s="6" t="s">
        <v>89</v>
      </c>
      <c r="U45" s="6" t="s">
        <v>89</v>
      </c>
      <c r="V45" s="6" t="s">
        <v>89</v>
      </c>
      <c r="W45" s="6" t="s">
        <v>89</v>
      </c>
      <c r="X45" s="6" t="s">
        <v>89</v>
      </c>
      <c r="Y45" s="6"/>
      <c r="Z45" s="6" t="s">
        <v>89</v>
      </c>
      <c r="AA45" s="6" t="s">
        <v>89</v>
      </c>
      <c r="AB45" s="11"/>
    </row>
  </sheetData>
  <sheetProtection/>
  <mergeCells count="10">
    <mergeCell ref="C1:Y1"/>
    <mergeCell ref="Q7:Y7"/>
    <mergeCell ref="O7:O8"/>
    <mergeCell ref="A6:Y6"/>
    <mergeCell ref="A3:Y3"/>
    <mergeCell ref="A4:Y4"/>
    <mergeCell ref="A5:Y5"/>
    <mergeCell ref="A7:A8"/>
    <mergeCell ref="B7:B8"/>
    <mergeCell ref="C7:N7"/>
  </mergeCells>
  <printOptions/>
  <pageMargins left="0.5118110236220472" right="0.1968503937007874" top="0.3937007874015748" bottom="0.3937007874015748" header="0" footer="0"/>
  <pageSetup fitToHeight="0" fitToWidth="2" horizontalDpi="600" verticalDpi="600" orientation="portrait" paperSize="9" scale="89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J33" sqref="J33"/>
    </sheetView>
  </sheetViews>
  <sheetFormatPr defaultColWidth="8.8515625" defaultRowHeight="15"/>
  <cols>
    <col min="1" max="1" width="37.28125" style="10" customWidth="1"/>
    <col min="2" max="2" width="12.00390625" style="10" customWidth="1"/>
    <col min="3" max="3" width="11.140625" style="10" customWidth="1"/>
    <col min="4" max="9" width="8.8515625" style="10" hidden="1" customWidth="1"/>
    <col min="10" max="10" width="11.00390625" style="10" customWidth="1"/>
    <col min="11" max="13" width="8.8515625" style="10" hidden="1" customWidth="1"/>
    <col min="14" max="14" width="11.00390625" style="10" customWidth="1"/>
    <col min="15" max="15" width="9.28125" style="10" customWidth="1"/>
    <col min="16" max="21" width="8.8515625" style="10" hidden="1" customWidth="1"/>
    <col min="22" max="22" width="8.7109375" style="10" customWidth="1"/>
    <col min="23" max="24" width="8.8515625" style="10" hidden="1" customWidth="1"/>
    <col min="25" max="25" width="8.7109375" style="10" customWidth="1"/>
    <col min="26" max="16384" width="8.8515625" style="10" customWidth="1"/>
  </cols>
  <sheetData>
    <row r="1" spans="1:25" ht="22.5" customHeight="1">
      <c r="A1" s="94" t="s">
        <v>151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8"/>
      <c r="X1" s="8"/>
      <c r="Y1" s="11"/>
    </row>
    <row r="2" spans="1:25" ht="11.25" customHeight="1">
      <c r="A2" s="95" t="s">
        <v>14</v>
      </c>
      <c r="B2" s="95" t="s">
        <v>17</v>
      </c>
      <c r="C2" s="80" t="s">
        <v>121</v>
      </c>
      <c r="D2" s="92"/>
      <c r="E2" s="92"/>
      <c r="F2" s="92"/>
      <c r="G2" s="92"/>
      <c r="H2" s="92"/>
      <c r="I2" s="92"/>
      <c r="J2" s="93"/>
      <c r="K2" s="16"/>
      <c r="L2" s="16"/>
      <c r="M2" s="16"/>
      <c r="N2" s="83" t="s">
        <v>155</v>
      </c>
      <c r="O2" s="80" t="s">
        <v>122</v>
      </c>
      <c r="P2" s="92"/>
      <c r="Q2" s="92"/>
      <c r="R2" s="92"/>
      <c r="S2" s="92"/>
      <c r="T2" s="92"/>
      <c r="U2" s="92"/>
      <c r="V2" s="93"/>
      <c r="W2" s="16"/>
      <c r="X2" s="16"/>
      <c r="Y2" s="5"/>
    </row>
    <row r="3" spans="1:25" ht="60.75" customHeight="1">
      <c r="A3" s="96"/>
      <c r="B3" s="96"/>
      <c r="C3" s="67" t="s">
        <v>154</v>
      </c>
      <c r="D3" s="67" t="s">
        <v>12</v>
      </c>
      <c r="E3" s="67" t="s">
        <v>123</v>
      </c>
      <c r="F3" s="68" t="s">
        <v>120</v>
      </c>
      <c r="G3" s="68" t="s">
        <v>65</v>
      </c>
      <c r="H3" s="68" t="s">
        <v>45</v>
      </c>
      <c r="I3" s="68" t="s">
        <v>87</v>
      </c>
      <c r="J3" s="67" t="s">
        <v>123</v>
      </c>
      <c r="K3" s="68" t="s">
        <v>4</v>
      </c>
      <c r="L3" s="68" t="s">
        <v>74</v>
      </c>
      <c r="M3" s="68" t="s">
        <v>42</v>
      </c>
      <c r="N3" s="97"/>
      <c r="O3" s="67" t="s">
        <v>156</v>
      </c>
      <c r="P3" s="67" t="s">
        <v>31</v>
      </c>
      <c r="Q3" s="67" t="s">
        <v>97</v>
      </c>
      <c r="R3" s="67" t="s">
        <v>11</v>
      </c>
      <c r="S3" s="67" t="s">
        <v>120</v>
      </c>
      <c r="T3" s="67" t="s">
        <v>65</v>
      </c>
      <c r="U3" s="67" t="s">
        <v>45</v>
      </c>
      <c r="V3" s="67" t="s">
        <v>157</v>
      </c>
      <c r="W3" s="19" t="s">
        <v>124</v>
      </c>
      <c r="X3" s="3" t="s">
        <v>74</v>
      </c>
      <c r="Y3" s="5"/>
    </row>
    <row r="4" spans="1:25" ht="11.25" customHeight="1" thickBot="1">
      <c r="A4" s="69" t="s">
        <v>78</v>
      </c>
      <c r="B4" s="70" t="s">
        <v>53</v>
      </c>
      <c r="C4" s="71" t="s">
        <v>25</v>
      </c>
      <c r="D4" s="72" t="s">
        <v>46</v>
      </c>
      <c r="E4" s="72" t="s">
        <v>60</v>
      </c>
      <c r="F4" s="72" t="s">
        <v>86</v>
      </c>
      <c r="G4" s="72" t="s">
        <v>58</v>
      </c>
      <c r="H4" s="72" t="s">
        <v>34</v>
      </c>
      <c r="I4" s="72" t="s">
        <v>47</v>
      </c>
      <c r="J4" s="71" t="s">
        <v>116</v>
      </c>
      <c r="K4" s="72" t="s">
        <v>108</v>
      </c>
      <c r="L4" s="72" t="s">
        <v>77</v>
      </c>
      <c r="M4" s="72" t="s">
        <v>67</v>
      </c>
      <c r="N4" s="73" t="s">
        <v>10</v>
      </c>
      <c r="O4" s="71" t="s">
        <v>98</v>
      </c>
      <c r="P4" s="72" t="s">
        <v>81</v>
      </c>
      <c r="Q4" s="72" t="s">
        <v>54</v>
      </c>
      <c r="R4" s="72" t="s">
        <v>30</v>
      </c>
      <c r="S4" s="72" t="s">
        <v>44</v>
      </c>
      <c r="T4" s="72" t="s">
        <v>13</v>
      </c>
      <c r="U4" s="72" t="s">
        <v>101</v>
      </c>
      <c r="V4" s="71" t="s">
        <v>71</v>
      </c>
      <c r="W4" s="66" t="s">
        <v>92</v>
      </c>
      <c r="X4" s="2" t="s">
        <v>64</v>
      </c>
      <c r="Y4" s="5"/>
    </row>
    <row r="5" spans="1:25" s="18" customFormat="1" ht="30" customHeight="1">
      <c r="A5" s="51" t="s">
        <v>6</v>
      </c>
      <c r="B5" s="52" t="s">
        <v>91</v>
      </c>
      <c r="C5" s="53">
        <f>C7+C10+C12+C16+C21+C23+C25+C28</f>
        <v>41863.8</v>
      </c>
      <c r="D5" s="53" t="s">
        <v>37</v>
      </c>
      <c r="E5" s="53" t="s">
        <v>37</v>
      </c>
      <c r="F5" s="53" t="s">
        <v>37</v>
      </c>
      <c r="G5" s="53" t="s">
        <v>37</v>
      </c>
      <c r="H5" s="53" t="s">
        <v>37</v>
      </c>
      <c r="I5" s="53" t="s">
        <v>37</v>
      </c>
      <c r="J5" s="53">
        <f>J7+J12+J16+J21+J23+J25+J28</f>
        <v>10375.4</v>
      </c>
      <c r="K5" s="53" t="e">
        <f>K7+K12+K16+K21+K23+K25+K28+#REF!</f>
        <v>#VALUE!</v>
      </c>
      <c r="L5" s="53" t="e">
        <f>L7+L12+L16+L21+L23+L25+L28+#REF!</f>
        <v>#VALUE!</v>
      </c>
      <c r="M5" s="53" t="e">
        <f>M7+M12+M16+M21+M23+M25+M28+#REF!</f>
        <v>#VALUE!</v>
      </c>
      <c r="N5" s="53">
        <f>N7+N12+N16+N21+N23+N25+N28</f>
        <v>9104.2</v>
      </c>
      <c r="O5" s="53">
        <f>N5*100/C5</f>
        <v>21.747189696109768</v>
      </c>
      <c r="P5" s="53"/>
      <c r="Q5" s="53"/>
      <c r="R5" s="53"/>
      <c r="S5" s="53"/>
      <c r="T5" s="53"/>
      <c r="U5" s="53"/>
      <c r="V5" s="53">
        <f>N5*100/J5</f>
        <v>87.74794224800974</v>
      </c>
      <c r="W5" s="47" t="s">
        <v>37</v>
      </c>
      <c r="X5" s="48" t="s">
        <v>37</v>
      </c>
      <c r="Y5" s="17"/>
    </row>
    <row r="6" spans="1:25" ht="15.75" customHeight="1">
      <c r="A6" s="39" t="s">
        <v>2</v>
      </c>
      <c r="B6" s="44" t="s">
        <v>28</v>
      </c>
      <c r="C6" s="54" t="s">
        <v>28</v>
      </c>
      <c r="D6" s="54" t="s">
        <v>28</v>
      </c>
      <c r="E6" s="54" t="s">
        <v>28</v>
      </c>
      <c r="F6" s="54" t="s">
        <v>28</v>
      </c>
      <c r="G6" s="54" t="s">
        <v>28</v>
      </c>
      <c r="H6" s="54" t="s">
        <v>28</v>
      </c>
      <c r="I6" s="54" t="s">
        <v>28</v>
      </c>
      <c r="J6" s="54"/>
      <c r="K6" s="54" t="s">
        <v>28</v>
      </c>
      <c r="L6" s="54" t="s">
        <v>28</v>
      </c>
      <c r="M6" s="54" t="s">
        <v>28</v>
      </c>
      <c r="N6" s="54" t="s">
        <v>28</v>
      </c>
      <c r="O6" s="54"/>
      <c r="P6" s="54"/>
      <c r="Q6" s="54"/>
      <c r="R6" s="54"/>
      <c r="S6" s="54"/>
      <c r="T6" s="54"/>
      <c r="U6" s="54"/>
      <c r="V6" s="54"/>
      <c r="W6" s="12" t="s">
        <v>28</v>
      </c>
      <c r="X6" s="9" t="s">
        <v>28</v>
      </c>
      <c r="Y6" s="4"/>
    </row>
    <row r="7" spans="1:25" s="18" customFormat="1" ht="15">
      <c r="A7" s="55" t="s">
        <v>68</v>
      </c>
      <c r="B7" s="56" t="s">
        <v>149</v>
      </c>
      <c r="C7" s="53">
        <f>C8+C9</f>
        <v>1076.4</v>
      </c>
      <c r="D7" s="53" t="s">
        <v>37</v>
      </c>
      <c r="E7" s="53" t="s">
        <v>37</v>
      </c>
      <c r="F7" s="53" t="s">
        <v>37</v>
      </c>
      <c r="G7" s="53" t="s">
        <v>37</v>
      </c>
      <c r="H7" s="53" t="s">
        <v>37</v>
      </c>
      <c r="I7" s="53" t="s">
        <v>37</v>
      </c>
      <c r="J7" s="53">
        <f>J8+J9</f>
        <v>189.7</v>
      </c>
      <c r="K7" s="53" t="e">
        <f>K8+K9</f>
        <v>#VALUE!</v>
      </c>
      <c r="L7" s="53" t="e">
        <f>L8+L9</f>
        <v>#VALUE!</v>
      </c>
      <c r="M7" s="53" t="e">
        <f>M8+M9</f>
        <v>#VALUE!</v>
      </c>
      <c r="N7" s="53">
        <f>N8+N9</f>
        <v>97.1</v>
      </c>
      <c r="O7" s="53">
        <f aca="true" t="shared" si="0" ref="O7:O29">N7*100/C7</f>
        <v>9.020810107766629</v>
      </c>
      <c r="P7" s="53"/>
      <c r="Q7" s="53"/>
      <c r="R7" s="53"/>
      <c r="S7" s="53"/>
      <c r="T7" s="53"/>
      <c r="U7" s="53"/>
      <c r="V7" s="53">
        <f aca="true" t="shared" si="1" ref="V7:V29">N7*100/J7</f>
        <v>51.18608328940432</v>
      </c>
      <c r="W7" s="47" t="s">
        <v>37</v>
      </c>
      <c r="X7" s="48" t="s">
        <v>37</v>
      </c>
      <c r="Y7" s="17"/>
    </row>
    <row r="8" spans="1:25" ht="15">
      <c r="A8" s="57" t="s">
        <v>48</v>
      </c>
      <c r="B8" s="58" t="s">
        <v>148</v>
      </c>
      <c r="C8" s="59">
        <v>400</v>
      </c>
      <c r="D8" s="59" t="s">
        <v>37</v>
      </c>
      <c r="E8" s="59" t="s">
        <v>37</v>
      </c>
      <c r="F8" s="59" t="s">
        <v>37</v>
      </c>
      <c r="G8" s="59" t="s">
        <v>37</v>
      </c>
      <c r="H8" s="59" t="s">
        <v>37</v>
      </c>
      <c r="I8" s="59" t="s">
        <v>37</v>
      </c>
      <c r="J8" s="59">
        <v>0</v>
      </c>
      <c r="K8" s="59" t="s">
        <v>37</v>
      </c>
      <c r="L8" s="59" t="s">
        <v>37</v>
      </c>
      <c r="M8" s="59" t="s">
        <v>37</v>
      </c>
      <c r="N8" s="59">
        <v>0</v>
      </c>
      <c r="O8" s="53" t="s">
        <v>37</v>
      </c>
      <c r="P8" s="59"/>
      <c r="Q8" s="59"/>
      <c r="R8" s="59"/>
      <c r="S8" s="59"/>
      <c r="T8" s="59"/>
      <c r="U8" s="59"/>
      <c r="V8" s="53" t="s">
        <v>37</v>
      </c>
      <c r="W8" s="7" t="s">
        <v>37</v>
      </c>
      <c r="X8" s="15" t="s">
        <v>37</v>
      </c>
      <c r="Y8" s="4"/>
    </row>
    <row r="9" spans="1:25" ht="15">
      <c r="A9" s="57" t="s">
        <v>16</v>
      </c>
      <c r="B9" s="58" t="s">
        <v>147</v>
      </c>
      <c r="C9" s="59">
        <v>676.4</v>
      </c>
      <c r="D9" s="59" t="s">
        <v>37</v>
      </c>
      <c r="E9" s="59" t="s">
        <v>37</v>
      </c>
      <c r="F9" s="59" t="s">
        <v>37</v>
      </c>
      <c r="G9" s="59" t="s">
        <v>37</v>
      </c>
      <c r="H9" s="59" t="s">
        <v>37</v>
      </c>
      <c r="I9" s="59" t="s">
        <v>37</v>
      </c>
      <c r="J9" s="59">
        <v>189.7</v>
      </c>
      <c r="K9" s="59" t="s">
        <v>37</v>
      </c>
      <c r="L9" s="59" t="s">
        <v>37</v>
      </c>
      <c r="M9" s="59" t="s">
        <v>37</v>
      </c>
      <c r="N9" s="59">
        <v>97.1</v>
      </c>
      <c r="O9" s="53">
        <f t="shared" si="0"/>
        <v>14.355410999408635</v>
      </c>
      <c r="P9" s="59"/>
      <c r="Q9" s="59"/>
      <c r="R9" s="59"/>
      <c r="S9" s="59"/>
      <c r="T9" s="59"/>
      <c r="U9" s="59"/>
      <c r="V9" s="53">
        <f t="shared" si="1"/>
        <v>51.18608328940432</v>
      </c>
      <c r="W9" s="7" t="s">
        <v>37</v>
      </c>
      <c r="X9" s="15" t="s">
        <v>37</v>
      </c>
      <c r="Y9" s="4"/>
    </row>
    <row r="10" spans="1:25" s="18" customFormat="1" ht="15">
      <c r="A10" s="55" t="s">
        <v>166</v>
      </c>
      <c r="B10" s="56" t="s">
        <v>165</v>
      </c>
      <c r="C10" s="53">
        <f>C11</f>
        <v>138.7</v>
      </c>
      <c r="D10" s="53"/>
      <c r="E10" s="53"/>
      <c r="F10" s="53"/>
      <c r="G10" s="53"/>
      <c r="H10" s="53"/>
      <c r="I10" s="53"/>
      <c r="J10" s="53">
        <f>J11</f>
        <v>34.7</v>
      </c>
      <c r="K10" s="53"/>
      <c r="L10" s="53"/>
      <c r="M10" s="53"/>
      <c r="N10" s="53">
        <f>N11</f>
        <v>0</v>
      </c>
      <c r="O10" s="53">
        <f t="shared" si="0"/>
        <v>0</v>
      </c>
      <c r="P10" s="53"/>
      <c r="Q10" s="53"/>
      <c r="R10" s="53"/>
      <c r="S10" s="53"/>
      <c r="T10" s="53"/>
      <c r="U10" s="53"/>
      <c r="V10" s="53">
        <f t="shared" si="1"/>
        <v>0</v>
      </c>
      <c r="W10" s="47"/>
      <c r="X10" s="48"/>
      <c r="Y10" s="17"/>
    </row>
    <row r="11" spans="1:25" ht="15">
      <c r="A11" s="57" t="s">
        <v>167</v>
      </c>
      <c r="B11" s="58" t="s">
        <v>164</v>
      </c>
      <c r="C11" s="59">
        <v>138.7</v>
      </c>
      <c r="D11" s="59"/>
      <c r="E11" s="59"/>
      <c r="F11" s="59"/>
      <c r="G11" s="59"/>
      <c r="H11" s="59"/>
      <c r="I11" s="59"/>
      <c r="J11" s="59">
        <v>34.7</v>
      </c>
      <c r="K11" s="59"/>
      <c r="L11" s="59"/>
      <c r="M11" s="59"/>
      <c r="N11" s="59">
        <v>0</v>
      </c>
      <c r="O11" s="53" t="s">
        <v>37</v>
      </c>
      <c r="P11" s="59"/>
      <c r="Q11" s="59"/>
      <c r="R11" s="59"/>
      <c r="S11" s="59"/>
      <c r="T11" s="59"/>
      <c r="U11" s="59"/>
      <c r="V11" s="53" t="s">
        <v>37</v>
      </c>
      <c r="W11" s="7"/>
      <c r="X11" s="15"/>
      <c r="Y11" s="4"/>
    </row>
    <row r="12" spans="1:25" s="18" customFormat="1" ht="15">
      <c r="A12" s="55" t="s">
        <v>50</v>
      </c>
      <c r="B12" s="56" t="s">
        <v>146</v>
      </c>
      <c r="C12" s="53">
        <f>C13+C14+C15</f>
        <v>13375.199999999999</v>
      </c>
      <c r="D12" s="53" t="s">
        <v>37</v>
      </c>
      <c r="E12" s="53" t="s">
        <v>37</v>
      </c>
      <c r="F12" s="53" t="s">
        <v>37</v>
      </c>
      <c r="G12" s="53" t="s">
        <v>37</v>
      </c>
      <c r="H12" s="53" t="s">
        <v>37</v>
      </c>
      <c r="I12" s="53" t="s">
        <v>37</v>
      </c>
      <c r="J12" s="53">
        <f>J13+J14+J15</f>
        <v>3803.3</v>
      </c>
      <c r="K12" s="53" t="s">
        <v>37</v>
      </c>
      <c r="L12" s="53" t="s">
        <v>37</v>
      </c>
      <c r="M12" s="53" t="s">
        <v>37</v>
      </c>
      <c r="N12" s="53">
        <f>N13+N14+N15</f>
        <v>3745.3</v>
      </c>
      <c r="O12" s="53">
        <f t="shared" si="0"/>
        <v>28.001824271786592</v>
      </c>
      <c r="P12" s="53" t="s">
        <v>37</v>
      </c>
      <c r="Q12" s="53" t="s">
        <v>37</v>
      </c>
      <c r="R12" s="53" t="s">
        <v>37</v>
      </c>
      <c r="S12" s="53" t="s">
        <v>37</v>
      </c>
      <c r="T12" s="53" t="s">
        <v>37</v>
      </c>
      <c r="U12" s="53"/>
      <c r="V12" s="53">
        <f t="shared" si="1"/>
        <v>98.47500854521073</v>
      </c>
      <c r="W12" s="47" t="s">
        <v>37</v>
      </c>
      <c r="X12" s="48" t="s">
        <v>37</v>
      </c>
      <c r="Y12" s="17"/>
    </row>
    <row r="13" spans="1:25" ht="15">
      <c r="A13" s="57" t="s">
        <v>113</v>
      </c>
      <c r="B13" s="58" t="s">
        <v>145</v>
      </c>
      <c r="C13" s="59">
        <v>1918.8</v>
      </c>
      <c r="D13" s="59" t="s">
        <v>37</v>
      </c>
      <c r="E13" s="59" t="s">
        <v>37</v>
      </c>
      <c r="F13" s="59" t="s">
        <v>37</v>
      </c>
      <c r="G13" s="59" t="s">
        <v>37</v>
      </c>
      <c r="H13" s="59" t="s">
        <v>37</v>
      </c>
      <c r="I13" s="59" t="s">
        <v>37</v>
      </c>
      <c r="J13" s="59">
        <v>789.6</v>
      </c>
      <c r="K13" s="59" t="s">
        <v>37</v>
      </c>
      <c r="L13" s="59" t="s">
        <v>37</v>
      </c>
      <c r="M13" s="59" t="s">
        <v>37</v>
      </c>
      <c r="N13" s="59">
        <v>749.6</v>
      </c>
      <c r="O13" s="53">
        <f t="shared" si="0"/>
        <v>39.066082968522</v>
      </c>
      <c r="P13" s="59"/>
      <c r="Q13" s="59"/>
      <c r="R13" s="59"/>
      <c r="S13" s="59"/>
      <c r="T13" s="59"/>
      <c r="U13" s="59"/>
      <c r="V13" s="53">
        <f t="shared" si="1"/>
        <v>94.93414387031407</v>
      </c>
      <c r="W13" s="7" t="s">
        <v>37</v>
      </c>
      <c r="X13" s="15" t="s">
        <v>37</v>
      </c>
      <c r="Y13" s="4"/>
    </row>
    <row r="14" spans="1:25" ht="15">
      <c r="A14" s="57" t="s">
        <v>36</v>
      </c>
      <c r="B14" s="58" t="s">
        <v>144</v>
      </c>
      <c r="C14" s="59">
        <v>9386.4</v>
      </c>
      <c r="D14" s="59" t="s">
        <v>37</v>
      </c>
      <c r="E14" s="59" t="s">
        <v>37</v>
      </c>
      <c r="F14" s="59" t="s">
        <v>37</v>
      </c>
      <c r="G14" s="59" t="s">
        <v>37</v>
      </c>
      <c r="H14" s="59" t="s">
        <v>37</v>
      </c>
      <c r="I14" s="59" t="s">
        <v>37</v>
      </c>
      <c r="J14" s="59">
        <v>1673.7</v>
      </c>
      <c r="K14" s="59" t="s">
        <v>37</v>
      </c>
      <c r="L14" s="59" t="s">
        <v>37</v>
      </c>
      <c r="M14" s="59" t="s">
        <v>37</v>
      </c>
      <c r="N14" s="59">
        <v>1660</v>
      </c>
      <c r="O14" s="53">
        <f t="shared" si="0"/>
        <v>17.685161510270177</v>
      </c>
      <c r="P14" s="59"/>
      <c r="Q14" s="59"/>
      <c r="R14" s="59"/>
      <c r="S14" s="59"/>
      <c r="T14" s="59"/>
      <c r="U14" s="59"/>
      <c r="V14" s="53">
        <f t="shared" si="1"/>
        <v>99.1814542630101</v>
      </c>
      <c r="W14" s="7" t="s">
        <v>37</v>
      </c>
      <c r="X14" s="15" t="s">
        <v>37</v>
      </c>
      <c r="Y14" s="4"/>
    </row>
    <row r="15" spans="1:25" ht="24.75">
      <c r="A15" s="57" t="s">
        <v>169</v>
      </c>
      <c r="B15" s="58" t="s">
        <v>168</v>
      </c>
      <c r="C15" s="59">
        <v>2070</v>
      </c>
      <c r="D15" s="59"/>
      <c r="E15" s="59"/>
      <c r="F15" s="59"/>
      <c r="G15" s="59"/>
      <c r="H15" s="59"/>
      <c r="I15" s="59"/>
      <c r="J15" s="59">
        <v>1340</v>
      </c>
      <c r="K15" s="59"/>
      <c r="L15" s="59"/>
      <c r="M15" s="59"/>
      <c r="N15" s="59">
        <v>1335.7</v>
      </c>
      <c r="O15" s="59">
        <f t="shared" si="0"/>
        <v>64.52657004830918</v>
      </c>
      <c r="P15" s="59"/>
      <c r="Q15" s="59"/>
      <c r="R15" s="59"/>
      <c r="S15" s="59"/>
      <c r="T15" s="59"/>
      <c r="U15" s="59"/>
      <c r="V15" s="59">
        <f t="shared" si="1"/>
        <v>99.67910447761194</v>
      </c>
      <c r="W15" s="7"/>
      <c r="X15" s="15"/>
      <c r="Y15" s="4"/>
    </row>
    <row r="16" spans="1:25" s="18" customFormat="1" ht="15">
      <c r="A16" s="55" t="s">
        <v>29</v>
      </c>
      <c r="B16" s="56" t="s">
        <v>143</v>
      </c>
      <c r="C16" s="53">
        <f>C17+C18+C19+C20</f>
        <v>13397</v>
      </c>
      <c r="D16" s="53" t="s">
        <v>37</v>
      </c>
      <c r="E16" s="53" t="s">
        <v>37</v>
      </c>
      <c r="F16" s="53" t="s">
        <v>37</v>
      </c>
      <c r="G16" s="53" t="s">
        <v>37</v>
      </c>
      <c r="H16" s="53" t="s">
        <v>37</v>
      </c>
      <c r="I16" s="53" t="s">
        <v>37</v>
      </c>
      <c r="J16" s="53">
        <f>J17+J18+J19+J20</f>
        <v>2902.2</v>
      </c>
      <c r="K16" s="53" t="e">
        <f>K17+K18+K19+K20</f>
        <v>#VALUE!</v>
      </c>
      <c r="L16" s="53" t="e">
        <f>L17+L18+L19+L20</f>
        <v>#VALUE!</v>
      </c>
      <c r="M16" s="53" t="e">
        <f>M17+M18+M19+M20</f>
        <v>#VALUE!</v>
      </c>
      <c r="N16" s="53">
        <f>N17+N18+N19+N20</f>
        <v>1830.3000000000002</v>
      </c>
      <c r="O16" s="53">
        <f t="shared" si="0"/>
        <v>13.66201388370531</v>
      </c>
      <c r="P16" s="53"/>
      <c r="Q16" s="53"/>
      <c r="R16" s="53"/>
      <c r="S16" s="53"/>
      <c r="T16" s="53"/>
      <c r="U16" s="53"/>
      <c r="V16" s="53">
        <f t="shared" si="1"/>
        <v>63.06594996898906</v>
      </c>
      <c r="W16" s="47" t="s">
        <v>37</v>
      </c>
      <c r="X16" s="48" t="s">
        <v>37</v>
      </c>
      <c r="Y16" s="17"/>
    </row>
    <row r="17" spans="1:25" ht="15">
      <c r="A17" s="57" t="s">
        <v>49</v>
      </c>
      <c r="B17" s="58" t="s">
        <v>142</v>
      </c>
      <c r="C17" s="59">
        <v>855.3</v>
      </c>
      <c r="D17" s="59" t="s">
        <v>37</v>
      </c>
      <c r="E17" s="59" t="s">
        <v>37</v>
      </c>
      <c r="F17" s="59" t="s">
        <v>37</v>
      </c>
      <c r="G17" s="59" t="s">
        <v>37</v>
      </c>
      <c r="H17" s="59" t="s">
        <v>37</v>
      </c>
      <c r="I17" s="59" t="s">
        <v>37</v>
      </c>
      <c r="J17" s="59">
        <v>138.8</v>
      </c>
      <c r="K17" s="59" t="s">
        <v>37</v>
      </c>
      <c r="L17" s="59" t="s">
        <v>37</v>
      </c>
      <c r="M17" s="59" t="s">
        <v>37</v>
      </c>
      <c r="N17" s="59">
        <v>44.7</v>
      </c>
      <c r="O17" s="59">
        <f>N17*100/C17</f>
        <v>5.2262364082777975</v>
      </c>
      <c r="P17" s="59"/>
      <c r="Q17" s="59"/>
      <c r="R17" s="59"/>
      <c r="S17" s="59"/>
      <c r="T17" s="59"/>
      <c r="U17" s="59"/>
      <c r="V17" s="59">
        <f>N17*100/J17</f>
        <v>32.20461095100864</v>
      </c>
      <c r="W17" s="7" t="s">
        <v>37</v>
      </c>
      <c r="X17" s="15" t="s">
        <v>37</v>
      </c>
      <c r="Y17" s="4"/>
    </row>
    <row r="18" spans="1:25" ht="15">
      <c r="A18" s="57" t="s">
        <v>63</v>
      </c>
      <c r="B18" s="58" t="s">
        <v>141</v>
      </c>
      <c r="C18" s="59">
        <v>3822.1</v>
      </c>
      <c r="D18" s="59" t="s">
        <v>37</v>
      </c>
      <c r="E18" s="59" t="s">
        <v>37</v>
      </c>
      <c r="F18" s="59" t="s">
        <v>37</v>
      </c>
      <c r="G18" s="59" t="s">
        <v>37</v>
      </c>
      <c r="H18" s="59" t="s">
        <v>37</v>
      </c>
      <c r="I18" s="59" t="s">
        <v>37</v>
      </c>
      <c r="J18" s="59">
        <v>750</v>
      </c>
      <c r="K18" s="59" t="s">
        <v>37</v>
      </c>
      <c r="L18" s="59" t="s">
        <v>37</v>
      </c>
      <c r="M18" s="59" t="s">
        <v>37</v>
      </c>
      <c r="N18" s="59">
        <v>671.2</v>
      </c>
      <c r="O18" s="59">
        <f>N18*100/C18</f>
        <v>17.561026660736246</v>
      </c>
      <c r="P18" s="59"/>
      <c r="Q18" s="59"/>
      <c r="R18" s="59"/>
      <c r="S18" s="59"/>
      <c r="T18" s="59"/>
      <c r="U18" s="59"/>
      <c r="V18" s="59">
        <f>N18*100/J18</f>
        <v>89.49333333333334</v>
      </c>
      <c r="W18" s="7" t="s">
        <v>37</v>
      </c>
      <c r="X18" s="15" t="s">
        <v>37</v>
      </c>
      <c r="Y18" s="4"/>
    </row>
    <row r="19" spans="1:25" ht="15">
      <c r="A19" s="57" t="s">
        <v>75</v>
      </c>
      <c r="B19" s="58" t="s">
        <v>140</v>
      </c>
      <c r="C19" s="59">
        <v>8374.6</v>
      </c>
      <c r="D19" s="59" t="s">
        <v>37</v>
      </c>
      <c r="E19" s="59" t="s">
        <v>37</v>
      </c>
      <c r="F19" s="59" t="s">
        <v>37</v>
      </c>
      <c r="G19" s="59" t="s">
        <v>37</v>
      </c>
      <c r="H19" s="59" t="s">
        <v>37</v>
      </c>
      <c r="I19" s="59" t="s">
        <v>37</v>
      </c>
      <c r="J19" s="59">
        <v>1927.4</v>
      </c>
      <c r="K19" s="59" t="s">
        <v>37</v>
      </c>
      <c r="L19" s="59" t="s">
        <v>37</v>
      </c>
      <c r="M19" s="59" t="s">
        <v>37</v>
      </c>
      <c r="N19" s="59">
        <v>1037.2</v>
      </c>
      <c r="O19" s="59">
        <f t="shared" si="0"/>
        <v>12.385069137630454</v>
      </c>
      <c r="P19" s="59"/>
      <c r="Q19" s="59"/>
      <c r="R19" s="59"/>
      <c r="S19" s="59"/>
      <c r="T19" s="59"/>
      <c r="U19" s="59"/>
      <c r="V19" s="59">
        <f t="shared" si="1"/>
        <v>53.81342741517069</v>
      </c>
      <c r="W19" s="7" t="s">
        <v>37</v>
      </c>
      <c r="X19" s="15" t="s">
        <v>37</v>
      </c>
      <c r="Y19" s="4"/>
    </row>
    <row r="20" spans="1:25" ht="25.5" customHeight="1">
      <c r="A20" s="57" t="s">
        <v>32</v>
      </c>
      <c r="B20" s="58" t="s">
        <v>139</v>
      </c>
      <c r="C20" s="59">
        <v>345</v>
      </c>
      <c r="D20" s="59" t="s">
        <v>37</v>
      </c>
      <c r="E20" s="59" t="s">
        <v>37</v>
      </c>
      <c r="F20" s="59" t="s">
        <v>37</v>
      </c>
      <c r="G20" s="59" t="s">
        <v>37</v>
      </c>
      <c r="H20" s="59" t="s">
        <v>37</v>
      </c>
      <c r="I20" s="59" t="s">
        <v>37</v>
      </c>
      <c r="J20" s="59">
        <v>86</v>
      </c>
      <c r="K20" s="59" t="s">
        <v>37</v>
      </c>
      <c r="L20" s="59" t="s">
        <v>37</v>
      </c>
      <c r="M20" s="59" t="s">
        <v>37</v>
      </c>
      <c r="N20" s="59">
        <v>77.2</v>
      </c>
      <c r="O20" s="59">
        <f t="shared" si="0"/>
        <v>22.3768115942029</v>
      </c>
      <c r="P20" s="59"/>
      <c r="Q20" s="59"/>
      <c r="R20" s="59"/>
      <c r="S20" s="59"/>
      <c r="T20" s="59"/>
      <c r="U20" s="59"/>
      <c r="V20" s="59">
        <f t="shared" si="1"/>
        <v>89.76744186046511</v>
      </c>
      <c r="W20" s="7" t="s">
        <v>37</v>
      </c>
      <c r="X20" s="15" t="s">
        <v>37</v>
      </c>
      <c r="Y20" s="4"/>
    </row>
    <row r="21" spans="1:25" s="18" customFormat="1" ht="15">
      <c r="A21" s="55" t="s">
        <v>104</v>
      </c>
      <c r="B21" s="56" t="s">
        <v>138</v>
      </c>
      <c r="C21" s="53">
        <f>C22</f>
        <v>400</v>
      </c>
      <c r="D21" s="53" t="s">
        <v>37</v>
      </c>
      <c r="E21" s="53" t="s">
        <v>37</v>
      </c>
      <c r="F21" s="53" t="s">
        <v>37</v>
      </c>
      <c r="G21" s="53" t="s">
        <v>37</v>
      </c>
      <c r="H21" s="53" t="s">
        <v>37</v>
      </c>
      <c r="I21" s="53" t="s">
        <v>37</v>
      </c>
      <c r="J21" s="53">
        <f>J22</f>
        <v>79</v>
      </c>
      <c r="K21" s="53" t="str">
        <f>K22</f>
        <v>-</v>
      </c>
      <c r="L21" s="53" t="str">
        <f>L22</f>
        <v>-</v>
      </c>
      <c r="M21" s="53" t="str">
        <f>M22</f>
        <v>-</v>
      </c>
      <c r="N21" s="53">
        <f>N22</f>
        <v>79</v>
      </c>
      <c r="O21" s="53">
        <f t="shared" si="0"/>
        <v>19.75</v>
      </c>
      <c r="P21" s="53"/>
      <c r="Q21" s="53"/>
      <c r="R21" s="53"/>
      <c r="S21" s="53"/>
      <c r="T21" s="53"/>
      <c r="U21" s="53"/>
      <c r="V21" s="53">
        <f t="shared" si="1"/>
        <v>100</v>
      </c>
      <c r="W21" s="47" t="s">
        <v>37</v>
      </c>
      <c r="X21" s="48" t="s">
        <v>37</v>
      </c>
      <c r="Y21" s="17"/>
    </row>
    <row r="22" spans="1:25" ht="25.5" customHeight="1">
      <c r="A22" s="57" t="s">
        <v>66</v>
      </c>
      <c r="B22" s="58" t="s">
        <v>137</v>
      </c>
      <c r="C22" s="59">
        <v>400</v>
      </c>
      <c r="D22" s="59" t="s">
        <v>37</v>
      </c>
      <c r="E22" s="59" t="s">
        <v>37</v>
      </c>
      <c r="F22" s="59" t="s">
        <v>37</v>
      </c>
      <c r="G22" s="59" t="s">
        <v>37</v>
      </c>
      <c r="H22" s="59" t="s">
        <v>37</v>
      </c>
      <c r="I22" s="59" t="s">
        <v>37</v>
      </c>
      <c r="J22" s="59">
        <v>79</v>
      </c>
      <c r="K22" s="59" t="s">
        <v>37</v>
      </c>
      <c r="L22" s="59" t="s">
        <v>37</v>
      </c>
      <c r="M22" s="59" t="s">
        <v>37</v>
      </c>
      <c r="N22" s="59">
        <v>79</v>
      </c>
      <c r="O22" s="59">
        <f t="shared" si="0"/>
        <v>19.75</v>
      </c>
      <c r="P22" s="59"/>
      <c r="Q22" s="59"/>
      <c r="R22" s="59"/>
      <c r="S22" s="59"/>
      <c r="T22" s="59"/>
      <c r="U22" s="59"/>
      <c r="V22" s="59">
        <f t="shared" si="1"/>
        <v>100</v>
      </c>
      <c r="W22" s="7" t="s">
        <v>37</v>
      </c>
      <c r="X22" s="15" t="s">
        <v>37</v>
      </c>
      <c r="Y22" s="4"/>
    </row>
    <row r="23" spans="1:25" s="18" customFormat="1" ht="15">
      <c r="A23" s="55" t="s">
        <v>99</v>
      </c>
      <c r="B23" s="56" t="s">
        <v>136</v>
      </c>
      <c r="C23" s="53">
        <f>C24</f>
        <v>10920.8</v>
      </c>
      <c r="D23" s="53" t="s">
        <v>37</v>
      </c>
      <c r="E23" s="53" t="s">
        <v>37</v>
      </c>
      <c r="F23" s="53" t="s">
        <v>37</v>
      </c>
      <c r="G23" s="53" t="s">
        <v>37</v>
      </c>
      <c r="H23" s="53" t="s">
        <v>37</v>
      </c>
      <c r="I23" s="53" t="s">
        <v>37</v>
      </c>
      <c r="J23" s="53">
        <f>J24</f>
        <v>3364.7</v>
      </c>
      <c r="K23" s="53" t="str">
        <f>K24</f>
        <v>-</v>
      </c>
      <c r="L23" s="53" t="str">
        <f>L24</f>
        <v>-</v>
      </c>
      <c r="M23" s="53" t="str">
        <f>M24</f>
        <v>-</v>
      </c>
      <c r="N23" s="53">
        <f>N24</f>
        <v>3316</v>
      </c>
      <c r="O23" s="53">
        <f t="shared" si="0"/>
        <v>30.364075891876055</v>
      </c>
      <c r="P23" s="53"/>
      <c r="Q23" s="53"/>
      <c r="R23" s="53"/>
      <c r="S23" s="53"/>
      <c r="T23" s="53"/>
      <c r="U23" s="53"/>
      <c r="V23" s="53">
        <f t="shared" si="1"/>
        <v>98.5526198472375</v>
      </c>
      <c r="W23" s="47" t="s">
        <v>37</v>
      </c>
      <c r="X23" s="48" t="s">
        <v>37</v>
      </c>
      <c r="Y23" s="17"/>
    </row>
    <row r="24" spans="1:25" ht="15">
      <c r="A24" s="57" t="s">
        <v>80</v>
      </c>
      <c r="B24" s="58" t="s">
        <v>135</v>
      </c>
      <c r="C24" s="59">
        <v>10920.8</v>
      </c>
      <c r="D24" s="59" t="s">
        <v>37</v>
      </c>
      <c r="E24" s="59" t="s">
        <v>37</v>
      </c>
      <c r="F24" s="59" t="s">
        <v>37</v>
      </c>
      <c r="G24" s="59" t="s">
        <v>37</v>
      </c>
      <c r="H24" s="59" t="s">
        <v>37</v>
      </c>
      <c r="I24" s="59" t="s">
        <v>37</v>
      </c>
      <c r="J24" s="59">
        <v>3364.7</v>
      </c>
      <c r="K24" s="59" t="s">
        <v>37</v>
      </c>
      <c r="L24" s="59" t="s">
        <v>37</v>
      </c>
      <c r="M24" s="59" t="s">
        <v>37</v>
      </c>
      <c r="N24" s="59">
        <v>3316</v>
      </c>
      <c r="O24" s="59">
        <f t="shared" si="0"/>
        <v>30.364075891876055</v>
      </c>
      <c r="P24" s="59"/>
      <c r="Q24" s="59"/>
      <c r="R24" s="59"/>
      <c r="S24" s="59"/>
      <c r="T24" s="59"/>
      <c r="U24" s="59"/>
      <c r="V24" s="59">
        <f t="shared" si="1"/>
        <v>98.5526198472375</v>
      </c>
      <c r="W24" s="7" t="s">
        <v>37</v>
      </c>
      <c r="X24" s="15" t="s">
        <v>37</v>
      </c>
      <c r="Y24" s="4"/>
    </row>
    <row r="25" spans="1:25" s="18" customFormat="1" ht="15">
      <c r="A25" s="55" t="s">
        <v>22</v>
      </c>
      <c r="B25" s="56" t="s">
        <v>150</v>
      </c>
      <c r="C25" s="53">
        <f>C26+C27</f>
        <v>2083.4</v>
      </c>
      <c r="D25" s="53" t="s">
        <v>37</v>
      </c>
      <c r="E25" s="53" t="s">
        <v>37</v>
      </c>
      <c r="F25" s="53" t="s">
        <v>37</v>
      </c>
      <c r="G25" s="53" t="s">
        <v>37</v>
      </c>
      <c r="H25" s="53" t="s">
        <v>37</v>
      </c>
      <c r="I25" s="53" t="s">
        <v>37</v>
      </c>
      <c r="J25" s="53">
        <f>J26+J27</f>
        <v>0</v>
      </c>
      <c r="K25" s="53" t="str">
        <f>K27</f>
        <v>-</v>
      </c>
      <c r="L25" s="53" t="str">
        <f>L27</f>
        <v>-</v>
      </c>
      <c r="M25" s="53" t="str">
        <f>M27</f>
        <v>-</v>
      </c>
      <c r="N25" s="53">
        <f>N26+N27</f>
        <v>0</v>
      </c>
      <c r="O25" s="53" t="s">
        <v>37</v>
      </c>
      <c r="P25" s="53"/>
      <c r="Q25" s="53"/>
      <c r="R25" s="53"/>
      <c r="S25" s="53"/>
      <c r="T25" s="53"/>
      <c r="U25" s="53"/>
      <c r="V25" s="53" t="s">
        <v>37</v>
      </c>
      <c r="W25" s="47" t="s">
        <v>37</v>
      </c>
      <c r="X25" s="48" t="s">
        <v>37</v>
      </c>
      <c r="Y25" s="17"/>
    </row>
    <row r="26" spans="1:25" s="78" customFormat="1" ht="15">
      <c r="A26" s="57" t="s">
        <v>171</v>
      </c>
      <c r="B26" s="58" t="s">
        <v>170</v>
      </c>
      <c r="C26" s="59">
        <v>680.5</v>
      </c>
      <c r="D26" s="59"/>
      <c r="E26" s="59"/>
      <c r="F26" s="59"/>
      <c r="G26" s="59"/>
      <c r="H26" s="59"/>
      <c r="I26" s="59"/>
      <c r="J26" s="59">
        <v>0</v>
      </c>
      <c r="K26" s="59"/>
      <c r="L26" s="59"/>
      <c r="M26" s="59"/>
      <c r="N26" s="59">
        <v>0</v>
      </c>
      <c r="O26" s="59" t="s">
        <v>37</v>
      </c>
      <c r="P26" s="59"/>
      <c r="Q26" s="59"/>
      <c r="R26" s="59"/>
      <c r="S26" s="59"/>
      <c r="T26" s="59"/>
      <c r="U26" s="59"/>
      <c r="V26" s="53" t="s">
        <v>37</v>
      </c>
      <c r="W26" s="75"/>
      <c r="X26" s="76"/>
      <c r="Y26" s="77"/>
    </row>
    <row r="27" spans="1:25" ht="15">
      <c r="A27" s="57" t="s">
        <v>172</v>
      </c>
      <c r="B27" s="58" t="s">
        <v>134</v>
      </c>
      <c r="C27" s="59">
        <v>1402.9</v>
      </c>
      <c r="D27" s="59" t="s">
        <v>37</v>
      </c>
      <c r="E27" s="59" t="s">
        <v>37</v>
      </c>
      <c r="F27" s="59" t="s">
        <v>37</v>
      </c>
      <c r="G27" s="59" t="s">
        <v>37</v>
      </c>
      <c r="H27" s="59" t="s">
        <v>37</v>
      </c>
      <c r="I27" s="59" t="s">
        <v>37</v>
      </c>
      <c r="J27" s="59">
        <v>0</v>
      </c>
      <c r="K27" s="59" t="s">
        <v>37</v>
      </c>
      <c r="L27" s="59" t="s">
        <v>37</v>
      </c>
      <c r="M27" s="59" t="s">
        <v>37</v>
      </c>
      <c r="N27" s="59">
        <v>0</v>
      </c>
      <c r="O27" s="59">
        <f t="shared" si="0"/>
        <v>0</v>
      </c>
      <c r="P27" s="59"/>
      <c r="Q27" s="59"/>
      <c r="R27" s="59"/>
      <c r="S27" s="59"/>
      <c r="T27" s="59"/>
      <c r="U27" s="59"/>
      <c r="V27" s="53" t="s">
        <v>37</v>
      </c>
      <c r="W27" s="7" t="s">
        <v>37</v>
      </c>
      <c r="X27" s="15" t="s">
        <v>37</v>
      </c>
      <c r="Y27" s="4"/>
    </row>
    <row r="28" spans="1:25" s="18" customFormat="1" ht="15">
      <c r="A28" s="55" t="s">
        <v>110</v>
      </c>
      <c r="B28" s="56" t="s">
        <v>133</v>
      </c>
      <c r="C28" s="53">
        <f>C29</f>
        <v>472.3</v>
      </c>
      <c r="D28" s="53" t="s">
        <v>37</v>
      </c>
      <c r="E28" s="53" t="s">
        <v>37</v>
      </c>
      <c r="F28" s="53" t="s">
        <v>37</v>
      </c>
      <c r="G28" s="53" t="s">
        <v>37</v>
      </c>
      <c r="H28" s="53" t="s">
        <v>37</v>
      </c>
      <c r="I28" s="53" t="s">
        <v>37</v>
      </c>
      <c r="J28" s="53">
        <f>J29</f>
        <v>36.5</v>
      </c>
      <c r="K28" s="53" t="str">
        <f>K29</f>
        <v>-</v>
      </c>
      <c r="L28" s="53" t="str">
        <f>L29</f>
        <v>-</v>
      </c>
      <c r="M28" s="53" t="str">
        <f>M29</f>
        <v>-</v>
      </c>
      <c r="N28" s="53">
        <f>N29</f>
        <v>36.5</v>
      </c>
      <c r="O28" s="53">
        <f t="shared" si="0"/>
        <v>7.728138894770273</v>
      </c>
      <c r="P28" s="53"/>
      <c r="Q28" s="53"/>
      <c r="R28" s="53"/>
      <c r="S28" s="53"/>
      <c r="T28" s="53"/>
      <c r="U28" s="53"/>
      <c r="V28" s="53">
        <f t="shared" si="1"/>
        <v>100</v>
      </c>
      <c r="W28" s="47" t="s">
        <v>37</v>
      </c>
      <c r="X28" s="48" t="s">
        <v>37</v>
      </c>
      <c r="Y28" s="17"/>
    </row>
    <row r="29" spans="1:25" ht="15.75" thickBot="1">
      <c r="A29" s="57" t="s">
        <v>105</v>
      </c>
      <c r="B29" s="58" t="s">
        <v>132</v>
      </c>
      <c r="C29" s="59">
        <v>472.3</v>
      </c>
      <c r="D29" s="59" t="s">
        <v>37</v>
      </c>
      <c r="E29" s="59" t="s">
        <v>37</v>
      </c>
      <c r="F29" s="59" t="s">
        <v>37</v>
      </c>
      <c r="G29" s="59" t="s">
        <v>37</v>
      </c>
      <c r="H29" s="59" t="s">
        <v>37</v>
      </c>
      <c r="I29" s="59" t="s">
        <v>37</v>
      </c>
      <c r="J29" s="59">
        <v>36.5</v>
      </c>
      <c r="K29" s="59" t="s">
        <v>37</v>
      </c>
      <c r="L29" s="59" t="s">
        <v>37</v>
      </c>
      <c r="M29" s="59" t="s">
        <v>37</v>
      </c>
      <c r="N29" s="59">
        <v>36.5</v>
      </c>
      <c r="O29" s="59">
        <f t="shared" si="0"/>
        <v>7.728138894770273</v>
      </c>
      <c r="P29" s="59"/>
      <c r="Q29" s="59"/>
      <c r="R29" s="59"/>
      <c r="S29" s="59"/>
      <c r="T29" s="59"/>
      <c r="U29" s="59"/>
      <c r="V29" s="59">
        <f t="shared" si="1"/>
        <v>100</v>
      </c>
      <c r="W29" s="7" t="s">
        <v>37</v>
      </c>
      <c r="X29" s="15" t="s">
        <v>37</v>
      </c>
      <c r="Y29" s="4"/>
    </row>
    <row r="30" spans="1:25" ht="12" customHeight="1" thickBot="1">
      <c r="A30" s="60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14"/>
      <c r="X30" s="14"/>
      <c r="Y30" s="11"/>
    </row>
    <row r="31" spans="1:25" s="18" customFormat="1" ht="27.75" customHeight="1" thickBot="1">
      <c r="A31" s="63" t="s">
        <v>21</v>
      </c>
      <c r="B31" s="64" t="s">
        <v>91</v>
      </c>
      <c r="C31" s="65">
        <v>-134</v>
      </c>
      <c r="D31" s="65" t="s">
        <v>37</v>
      </c>
      <c r="E31" s="65" t="s">
        <v>37</v>
      </c>
      <c r="F31" s="65" t="s">
        <v>37</v>
      </c>
      <c r="G31" s="65" t="s">
        <v>37</v>
      </c>
      <c r="H31" s="65" t="s">
        <v>37</v>
      </c>
      <c r="I31" s="65" t="s">
        <v>37</v>
      </c>
      <c r="J31" s="65">
        <v>-256.5</v>
      </c>
      <c r="K31" s="65" t="s">
        <v>37</v>
      </c>
      <c r="L31" s="65" t="s">
        <v>37</v>
      </c>
      <c r="M31" s="65" t="s">
        <v>37</v>
      </c>
      <c r="N31" s="65">
        <v>-211.8</v>
      </c>
      <c r="O31" s="65" t="s">
        <v>37</v>
      </c>
      <c r="P31" s="65"/>
      <c r="Q31" s="65"/>
      <c r="R31" s="65"/>
      <c r="S31" s="65"/>
      <c r="T31" s="65"/>
      <c r="U31" s="65"/>
      <c r="V31" s="65" t="s">
        <v>37</v>
      </c>
      <c r="W31" s="49" t="s">
        <v>37</v>
      </c>
      <c r="X31" s="50" t="s">
        <v>37</v>
      </c>
      <c r="Y31" s="17"/>
    </row>
    <row r="32" spans="1:25" ht="15" hidden="1">
      <c r="A32" s="1"/>
      <c r="B32" s="13"/>
      <c r="C32" s="6"/>
      <c r="D32" s="6" t="s">
        <v>89</v>
      </c>
      <c r="E32" s="6" t="s">
        <v>89</v>
      </c>
      <c r="F32" s="6" t="s">
        <v>89</v>
      </c>
      <c r="G32" s="6" t="s">
        <v>89</v>
      </c>
      <c r="H32" s="6" t="s">
        <v>89</v>
      </c>
      <c r="I32" s="6" t="s">
        <v>89</v>
      </c>
      <c r="J32" s="6"/>
      <c r="K32" s="6" t="s">
        <v>89</v>
      </c>
      <c r="L32" s="6" t="s">
        <v>89</v>
      </c>
      <c r="M32" s="6" t="s">
        <v>89</v>
      </c>
      <c r="N32" s="6"/>
      <c r="O32" s="6"/>
      <c r="P32" s="6" t="s">
        <v>89</v>
      </c>
      <c r="Q32" s="6" t="s">
        <v>89</v>
      </c>
      <c r="R32" s="6" t="s">
        <v>89</v>
      </c>
      <c r="S32" s="6" t="s">
        <v>89</v>
      </c>
      <c r="T32" s="6" t="s">
        <v>89</v>
      </c>
      <c r="U32" s="6" t="s">
        <v>89</v>
      </c>
      <c r="V32" s="6"/>
      <c r="W32" s="6" t="s">
        <v>89</v>
      </c>
      <c r="X32" s="6" t="s">
        <v>89</v>
      </c>
      <c r="Y32" s="11" t="s">
        <v>83</v>
      </c>
    </row>
  </sheetData>
  <sheetProtection/>
  <mergeCells count="6">
    <mergeCell ref="C2:J2"/>
    <mergeCell ref="O2:V2"/>
    <mergeCell ref="A1:V1"/>
    <mergeCell ref="A2:A3"/>
    <mergeCell ref="B2:B3"/>
    <mergeCell ref="N2:N3"/>
  </mergeCells>
  <printOptions/>
  <pageMargins left="0.5905511811023623" right="0.3937007874015748" top="0.5905511811023623" bottom="0.3937007874015748" header="0" footer="0"/>
  <pageSetup fitToHeight="0" fitToWidth="2" horizontalDpi="600" verticalDpi="600" orientation="portrait" paperSize="9" scale="90" r:id="rId1"/>
  <headerFooter>
    <oddFooter>&amp;R&amp;D&amp;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Соколова</cp:lastModifiedBy>
  <cp:lastPrinted>2017-04-26T13:40:03Z</cp:lastPrinted>
  <dcterms:created xsi:type="dcterms:W3CDTF">2016-04-14T13:49:20Z</dcterms:created>
  <dcterms:modified xsi:type="dcterms:W3CDTF">2017-04-26T13:40:09Z</dcterms:modified>
  <cp:category/>
  <cp:version/>
  <cp:contentType/>
  <cp:contentStatus/>
</cp:coreProperties>
</file>